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L:\Generalplaner\B Bauprojekte\B1 Projektmanagement\B1 19\B1 19 1187 Eisenbahnweg 7, Basel\Ausschreibung\GP-Ausschreibung\Finale Originale per 16.12.19\"/>
    </mc:Choice>
  </mc:AlternateContent>
  <xr:revisionPtr revIDLastSave="0" documentId="13_ncr:1_{8FEA62F9-B9D2-4653-8613-12526075C5C7}" xr6:coauthVersionLast="45" xr6:coauthVersionMax="45" xr10:uidLastSave="{00000000-0000-0000-0000-000000000000}"/>
  <bookViews>
    <workbookView xWindow="-120" yWindow="-120" windowWidth="29040" windowHeight="15840" tabRatio="686" activeTab="1" xr2:uid="{00000000-000D-0000-FFFF-FFFF00000000}"/>
  </bookViews>
  <sheets>
    <sheet name="Zusammenstellung Honorar + NK" sheetId="2" r:id="rId1"/>
    <sheet name="Honorarangebot samt Nebenkosten" sheetId="1" r:id="rId2"/>
  </sheets>
  <definedNames>
    <definedName name="_xlnm.Print_Area" localSheetId="1">'Honorarangebot samt Nebenkosten'!$A$1:$AP$177</definedName>
    <definedName name="_xlnm.Print_Area" localSheetId="0">'Zusammenstellung Honorar + NK'!$A$1:$J$94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4" i="1" l="1"/>
  <c r="AA57" i="1"/>
  <c r="X57" i="1"/>
  <c r="U57" i="1"/>
  <c r="O43" i="1"/>
  <c r="O46" i="1"/>
  <c r="K83" i="1"/>
  <c r="AJ38" i="1" l="1"/>
  <c r="AJ43" i="1"/>
  <c r="AJ46" i="1"/>
  <c r="AJ49" i="1"/>
  <c r="AJ34" i="1"/>
  <c r="AJ57" i="1" s="1"/>
  <c r="H83" i="1"/>
  <c r="K105" i="1"/>
  <c r="O52" i="1"/>
  <c r="O49" i="1"/>
  <c r="O38" i="1"/>
  <c r="K117" i="1" l="1"/>
  <c r="H117" i="1" s="1"/>
  <c r="K108" i="1"/>
  <c r="K112" i="1"/>
  <c r="H112" i="1" s="1"/>
  <c r="R113" i="1"/>
  <c r="R114" i="1" s="1"/>
  <c r="F85" i="2"/>
  <c r="F66" i="2"/>
  <c r="F51" i="2"/>
  <c r="F39" i="2"/>
  <c r="F166" i="1"/>
  <c r="K152" i="1" l="1"/>
  <c r="K164" i="1" s="1"/>
  <c r="H164" i="1" s="1"/>
  <c r="F147" i="1"/>
  <c r="F132" i="1"/>
  <c r="F119" i="1"/>
  <c r="F100" i="1"/>
  <c r="K137" i="1"/>
  <c r="K124" i="1"/>
  <c r="K90" i="1"/>
  <c r="H37" i="2"/>
  <c r="AP113" i="1"/>
  <c r="AM113" i="1"/>
  <c r="AM114" i="1" s="1"/>
  <c r="AJ113" i="1"/>
  <c r="AJ114" i="1" s="1"/>
  <c r="AG113" i="1"/>
  <c r="AG114" i="1" s="1"/>
  <c r="AD113" i="1"/>
  <c r="AD114" i="1" s="1"/>
  <c r="AA113" i="1"/>
  <c r="AA114" i="1" s="1"/>
  <c r="U113" i="1"/>
  <c r="X113" i="1"/>
  <c r="H108" i="1"/>
  <c r="AH21" i="1"/>
  <c r="AJ21" i="1" s="1"/>
  <c r="M23" i="1"/>
  <c r="K130" i="1" l="1"/>
  <c r="K145" i="1"/>
  <c r="H145" i="1" s="1"/>
  <c r="H64" i="2" s="1"/>
  <c r="X114" i="1"/>
  <c r="X115" i="1" s="1"/>
  <c r="AP114" i="1"/>
  <c r="AP115" i="1" s="1"/>
  <c r="H28" i="2"/>
  <c r="U114" i="1"/>
  <c r="U115" i="1" s="1"/>
  <c r="AG115" i="1"/>
  <c r="AD115" i="1"/>
  <c r="R115" i="1"/>
  <c r="AM115" i="1"/>
  <c r="H130" i="1" l="1"/>
  <c r="H49" i="2" s="1"/>
  <c r="U116" i="1"/>
  <c r="U118" i="1" s="1"/>
  <c r="U119" i="1" s="1"/>
  <c r="AP116" i="1"/>
  <c r="AP118" i="1" s="1"/>
  <c r="AP119" i="1" s="1"/>
  <c r="X116" i="1"/>
  <c r="X118" i="1" s="1"/>
  <c r="X119" i="1" s="1"/>
  <c r="AM116" i="1"/>
  <c r="AM118" i="1"/>
  <c r="AM119" i="1" s="1"/>
  <c r="R116" i="1"/>
  <c r="R118" i="1" s="1"/>
  <c r="R119" i="1" s="1"/>
  <c r="AD116" i="1"/>
  <c r="AD118" i="1" s="1"/>
  <c r="AD119" i="1" s="1"/>
  <c r="AG116" i="1"/>
  <c r="AG118" i="1" s="1"/>
  <c r="AG119" i="1" s="1"/>
  <c r="AJ115" i="1"/>
  <c r="AA115" i="1"/>
  <c r="O113" i="1"/>
  <c r="H32" i="2"/>
  <c r="K110" i="1"/>
  <c r="H110" i="1" s="1"/>
  <c r="H30" i="2" s="1"/>
  <c r="K109" i="1"/>
  <c r="AA116" i="1" l="1"/>
  <c r="AA118" i="1" s="1"/>
  <c r="AA119" i="1" s="1"/>
  <c r="AJ116" i="1"/>
  <c r="AJ118" i="1" s="1"/>
  <c r="AJ119" i="1" s="1"/>
  <c r="O114" i="1"/>
  <c r="K114" i="1" s="1"/>
  <c r="H114" i="1" s="1"/>
  <c r="H34" i="2" s="1"/>
  <c r="K113" i="1"/>
  <c r="H109" i="1"/>
  <c r="AP42" i="1"/>
  <c r="AM42" i="1"/>
  <c r="AG42" i="1"/>
  <c r="AD42" i="1"/>
  <c r="O115" i="1" l="1"/>
  <c r="H29" i="2"/>
  <c r="H113" i="1"/>
  <c r="AH57" i="1"/>
  <c r="AH61" i="1"/>
  <c r="AJ64" i="1"/>
  <c r="AJ63" i="1"/>
  <c r="H115" i="1" l="1"/>
  <c r="H33" i="2"/>
  <c r="H35" i="2" s="1"/>
  <c r="O116" i="1"/>
  <c r="P57" i="1"/>
  <c r="R64" i="1"/>
  <c r="R63" i="1"/>
  <c r="AH13" i="1"/>
  <c r="R17" i="1"/>
  <c r="P13" i="1"/>
  <c r="M25" i="1"/>
  <c r="K116" i="1" l="1"/>
  <c r="H116" i="1" s="1"/>
  <c r="O118" i="1"/>
  <c r="P61" i="1"/>
  <c r="Y61" i="1"/>
  <c r="V61" i="1"/>
  <c r="S61" i="1"/>
  <c r="H118" i="1" l="1"/>
  <c r="H38" i="2" s="1"/>
  <c r="J38" i="2" s="1"/>
  <c r="H36" i="2"/>
  <c r="O119" i="1"/>
  <c r="O15" i="1"/>
  <c r="AP23" i="1" l="1"/>
  <c r="AP25" i="1" s="1"/>
  <c r="AN23" i="1"/>
  <c r="AN25" i="1" s="1"/>
  <c r="AM23" i="1"/>
  <c r="AM25" i="1" s="1"/>
  <c r="AK23" i="1"/>
  <c r="AK25" i="1" s="1"/>
  <c r="AJ23" i="1"/>
  <c r="AJ25" i="1" s="1"/>
  <c r="AJ65" i="1" s="1"/>
  <c r="AJ66" i="1" s="1"/>
  <c r="AJ67" i="1" s="1"/>
  <c r="AH23" i="1"/>
  <c r="AH25" i="1" s="1"/>
  <c r="AG23" i="1"/>
  <c r="AG25" i="1" s="1"/>
  <c r="AE23" i="1"/>
  <c r="AE25" i="1" s="1"/>
  <c r="AD23" i="1"/>
  <c r="AD25" i="1" s="1"/>
  <c r="AB23" i="1"/>
  <c r="AB25" i="1" s="1"/>
  <c r="R23" i="1"/>
  <c r="R25" i="1" s="1"/>
  <c r="R65" i="1" s="1"/>
  <c r="R66" i="1" s="1"/>
  <c r="R67" i="1" s="1"/>
  <c r="P23" i="1"/>
  <c r="P25" i="1" s="1"/>
  <c r="AN26" i="1" l="1"/>
  <c r="AN27" i="1" s="1"/>
  <c r="AK26" i="1"/>
  <c r="AK27" i="1" s="1"/>
  <c r="AH26" i="1"/>
  <c r="AH27" i="1" s="1"/>
  <c r="AE26" i="1"/>
  <c r="AE27" i="1" s="1"/>
  <c r="AB26" i="1"/>
  <c r="AB27" i="1" s="1"/>
  <c r="P26" i="1"/>
  <c r="P27" i="1" s="1"/>
  <c r="M26" i="1"/>
  <c r="M27" i="1" s="1"/>
  <c r="Y13" i="1" l="1"/>
  <c r="V13" i="1"/>
  <c r="S13" i="1"/>
  <c r="X21" i="1" l="1"/>
  <c r="V19" i="1"/>
  <c r="V23" i="1" s="1"/>
  <c r="V25" i="1" s="1"/>
  <c r="V26" i="1" s="1"/>
  <c r="V27" i="1" s="1"/>
  <c r="S18" i="1"/>
  <c r="S23" i="1" s="1"/>
  <c r="S25" i="1" s="1"/>
  <c r="S26" i="1" s="1"/>
  <c r="S27" i="1" s="1"/>
  <c r="AG52" i="1"/>
  <c r="AG49" i="1"/>
  <c r="AG46" i="1"/>
  <c r="AG43" i="1"/>
  <c r="AG38" i="1"/>
  <c r="AG34" i="1"/>
  <c r="AP52" i="1"/>
  <c r="AP49" i="1"/>
  <c r="AP46" i="1"/>
  <c r="AP43" i="1"/>
  <c r="AP38" i="1"/>
  <c r="AP34" i="1"/>
  <c r="AM52" i="1"/>
  <c r="AM49" i="1"/>
  <c r="AM46" i="1"/>
  <c r="AM43" i="1"/>
  <c r="AM38" i="1"/>
  <c r="AM34" i="1"/>
  <c r="AA21" i="1"/>
  <c r="AD52" i="1"/>
  <c r="AD49" i="1"/>
  <c r="AD46" i="1"/>
  <c r="AD43" i="1"/>
  <c r="AD38" i="1"/>
  <c r="AD34" i="1"/>
  <c r="AA71" i="1"/>
  <c r="AA17" i="1"/>
  <c r="AA18" i="1"/>
  <c r="AA19" i="1"/>
  <c r="AA63" i="1"/>
  <c r="AA64" i="1"/>
  <c r="X17" i="1"/>
  <c r="X18" i="1"/>
  <c r="X20" i="1"/>
  <c r="X63" i="1"/>
  <c r="X64" i="1"/>
  <c r="X71" i="1"/>
  <c r="Y57" i="1"/>
  <c r="V57" i="1"/>
  <c r="U71" i="1"/>
  <c r="S57" i="1"/>
  <c r="U17" i="1"/>
  <c r="U19" i="1"/>
  <c r="U20" i="1"/>
  <c r="U21" i="1"/>
  <c r="U63" i="1"/>
  <c r="U64" i="1"/>
  <c r="O17" i="1"/>
  <c r="O18" i="1"/>
  <c r="O19" i="1"/>
  <c r="O20" i="1"/>
  <c r="O21" i="1"/>
  <c r="O63" i="1"/>
  <c r="O64" i="1"/>
  <c r="M34" i="1"/>
  <c r="M38" i="1"/>
  <c r="M43" i="1"/>
  <c r="M46" i="1"/>
  <c r="M49" i="1"/>
  <c r="M52" i="1"/>
  <c r="AD57" i="1" l="1"/>
  <c r="AP57" i="1"/>
  <c r="AG57" i="1"/>
  <c r="AM57" i="1"/>
  <c r="X19" i="1"/>
  <c r="X23" i="1" s="1"/>
  <c r="X25" i="1" s="1"/>
  <c r="X65" i="1" s="1"/>
  <c r="X66" i="1" s="1"/>
  <c r="O23" i="1"/>
  <c r="O25" i="1" s="1"/>
  <c r="O65" i="1" s="1"/>
  <c r="O66" i="1" s="1"/>
  <c r="O67" i="1" s="1"/>
  <c r="U18" i="1"/>
  <c r="U23" i="1" s="1"/>
  <c r="U25" i="1" s="1"/>
  <c r="U65" i="1" s="1"/>
  <c r="M57" i="1"/>
  <c r="R57" i="1"/>
  <c r="Y20" i="1"/>
  <c r="Y23" i="1" s="1"/>
  <c r="Y25" i="1" s="1"/>
  <c r="Y26" i="1" s="1"/>
  <c r="Y27" i="1" s="1"/>
  <c r="O57" i="1"/>
  <c r="O71" i="1" s="1"/>
  <c r="X67" i="1" l="1"/>
  <c r="X72" i="1" s="1"/>
  <c r="X74" i="1" s="1"/>
  <c r="X77" i="1" s="1"/>
  <c r="X82" i="1" s="1"/>
  <c r="X84" i="1" s="1"/>
  <c r="AJ71" i="1"/>
  <c r="AJ72" i="1" s="1"/>
  <c r="AJ74" i="1" s="1"/>
  <c r="R71" i="1"/>
  <c r="R72" i="1" s="1"/>
  <c r="R74" i="1" s="1"/>
  <c r="R77" i="1" s="1"/>
  <c r="R82" i="1" s="1"/>
  <c r="O72" i="1"/>
  <c r="O74" i="1" s="1"/>
  <c r="AG77" i="1"/>
  <c r="AG82" i="1" s="1"/>
  <c r="AG84" i="1" s="1"/>
  <c r="AA20" i="1"/>
  <c r="AP77" i="1"/>
  <c r="AP82" i="1" s="1"/>
  <c r="AM77" i="1"/>
  <c r="AM82" i="1" s="1"/>
  <c r="AM84" i="1" s="1"/>
  <c r="U66" i="1"/>
  <c r="AD77" i="1"/>
  <c r="AD82" i="1" s="1"/>
  <c r="AM97" i="1" l="1"/>
  <c r="AM159" i="1" s="1"/>
  <c r="AM96" i="1"/>
  <c r="AM157" i="1" s="1"/>
  <c r="AM95" i="1"/>
  <c r="AM155" i="1" s="1"/>
  <c r="AM94" i="1"/>
  <c r="AM142" i="1" s="1"/>
  <c r="AM98" i="1"/>
  <c r="AM161" i="1" s="1"/>
  <c r="AM93" i="1"/>
  <c r="AM140" i="1" s="1"/>
  <c r="AM92" i="1"/>
  <c r="AM128" i="1" s="1"/>
  <c r="AG95" i="1"/>
  <c r="AG155" i="1" s="1"/>
  <c r="AG94" i="1"/>
  <c r="AG142" i="1" s="1"/>
  <c r="AG93" i="1"/>
  <c r="AG140" i="1" s="1"/>
  <c r="AG96" i="1"/>
  <c r="AG157" i="1" s="1"/>
  <c r="AG92" i="1"/>
  <c r="AG128" i="1" s="1"/>
  <c r="AG98" i="1"/>
  <c r="AG161" i="1" s="1"/>
  <c r="AG97" i="1"/>
  <c r="AG159" i="1" s="1"/>
  <c r="X92" i="1"/>
  <c r="X128" i="1" s="1"/>
  <c r="X95" i="1"/>
  <c r="X155" i="1" s="1"/>
  <c r="X94" i="1"/>
  <c r="X98" i="1"/>
  <c r="X161" i="1" s="1"/>
  <c r="X93" i="1"/>
  <c r="X140" i="1" s="1"/>
  <c r="X143" i="1" s="1"/>
  <c r="X97" i="1"/>
  <c r="X159" i="1" s="1"/>
  <c r="X96" i="1"/>
  <c r="X157" i="1" s="1"/>
  <c r="U67" i="1"/>
  <c r="U72" i="1" s="1"/>
  <c r="U74" i="1" s="1"/>
  <c r="U77" i="1" s="1"/>
  <c r="U82" i="1" s="1"/>
  <c r="AJ77" i="1"/>
  <c r="AJ82" i="1" s="1"/>
  <c r="AJ84" i="1" s="1"/>
  <c r="O77" i="1"/>
  <c r="O82" i="1" s="1"/>
  <c r="R84" i="1"/>
  <c r="AA23" i="1"/>
  <c r="AA25" i="1" s="1"/>
  <c r="AA65" i="1" s="1"/>
  <c r="AA66" i="1" s="1"/>
  <c r="AP84" i="1"/>
  <c r="AM85" i="1"/>
  <c r="AM86" i="1" s="1"/>
  <c r="AG85" i="1"/>
  <c r="AG86" i="1" s="1"/>
  <c r="X85" i="1"/>
  <c r="X86" i="1" s="1"/>
  <c r="AD84" i="1"/>
  <c r="AJ94" i="1" l="1"/>
  <c r="AJ98" i="1"/>
  <c r="AJ161" i="1" s="1"/>
  <c r="AJ93" i="1"/>
  <c r="AJ140" i="1" s="1"/>
  <c r="AJ97" i="1"/>
  <c r="AJ159" i="1" s="1"/>
  <c r="AJ92" i="1"/>
  <c r="AJ128" i="1" s="1"/>
  <c r="AJ95" i="1"/>
  <c r="AJ155" i="1" s="1"/>
  <c r="AJ96" i="1"/>
  <c r="AJ157" i="1" s="1"/>
  <c r="R95" i="1"/>
  <c r="R98" i="1"/>
  <c r="R96" i="1"/>
  <c r="R92" i="1"/>
  <c r="R94" i="1"/>
  <c r="R97" i="1"/>
  <c r="R93" i="1"/>
  <c r="AP98" i="1"/>
  <c r="AP161" i="1" s="1"/>
  <c r="AP97" i="1"/>
  <c r="AP159" i="1" s="1"/>
  <c r="AP92" i="1"/>
  <c r="AP128" i="1" s="1"/>
  <c r="AP96" i="1"/>
  <c r="AP157" i="1" s="1"/>
  <c r="AP95" i="1"/>
  <c r="AP155" i="1" s="1"/>
  <c r="AP94" i="1"/>
  <c r="AP142" i="1" s="1"/>
  <c r="AP93" i="1"/>
  <c r="AP140" i="1" s="1"/>
  <c r="AM143" i="1"/>
  <c r="AM144" i="1" s="1"/>
  <c r="AM146" i="1" s="1"/>
  <c r="AM147" i="1" s="1"/>
  <c r="AM148" i="1" s="1"/>
  <c r="AM162" i="1"/>
  <c r="AM163" i="1" s="1"/>
  <c r="AM165" i="1" s="1"/>
  <c r="AM166" i="1" s="1"/>
  <c r="AM167" i="1" s="1"/>
  <c r="AG143" i="1"/>
  <c r="AG144" i="1" s="1"/>
  <c r="AG146" i="1" s="1"/>
  <c r="AG147" i="1" s="1"/>
  <c r="AG148" i="1" s="1"/>
  <c r="AG162" i="1"/>
  <c r="AG163" i="1" s="1"/>
  <c r="AG165" i="1" s="1"/>
  <c r="AG166" i="1" s="1"/>
  <c r="AG167" i="1" s="1"/>
  <c r="AD94" i="1"/>
  <c r="AD142" i="1" s="1"/>
  <c r="AD96" i="1"/>
  <c r="AD157" i="1" s="1"/>
  <c r="AD95" i="1"/>
  <c r="AD155" i="1" s="1"/>
  <c r="AD93" i="1"/>
  <c r="AD140" i="1" s="1"/>
  <c r="AD143" i="1" s="1"/>
  <c r="AD144" i="1" s="1"/>
  <c r="AD146" i="1" s="1"/>
  <c r="AD147" i="1" s="1"/>
  <c r="AD148" i="1" s="1"/>
  <c r="AD92" i="1"/>
  <c r="AD97" i="1"/>
  <c r="AD159" i="1" s="1"/>
  <c r="AD98" i="1"/>
  <c r="AD161" i="1" s="1"/>
  <c r="AA67" i="1"/>
  <c r="AA72" i="1" s="1"/>
  <c r="AA74" i="1" s="1"/>
  <c r="AA77" i="1" s="1"/>
  <c r="AA82" i="1" s="1"/>
  <c r="U84" i="1"/>
  <c r="X162" i="1"/>
  <c r="X163" i="1" s="1"/>
  <c r="X165" i="1" s="1"/>
  <c r="X144" i="1"/>
  <c r="X146" i="1" s="1"/>
  <c r="AJ85" i="1"/>
  <c r="AJ86" i="1" s="1"/>
  <c r="X99" i="1"/>
  <c r="X100" i="1" s="1"/>
  <c r="X101" i="1" s="1"/>
  <c r="AM99" i="1"/>
  <c r="AM100" i="1" s="1"/>
  <c r="AM101" i="1" s="1"/>
  <c r="AG99" i="1"/>
  <c r="R85" i="1"/>
  <c r="R86" i="1" s="1"/>
  <c r="AP85" i="1"/>
  <c r="AP86" i="1" s="1"/>
  <c r="AD85" i="1"/>
  <c r="AD86" i="1" s="1"/>
  <c r="AP143" i="1" l="1"/>
  <c r="AP144" i="1" s="1"/>
  <c r="AP146" i="1" s="1"/>
  <c r="AP147" i="1" s="1"/>
  <c r="AP148" i="1" s="1"/>
  <c r="AP162" i="1"/>
  <c r="AP163" i="1" s="1"/>
  <c r="AP165" i="1" s="1"/>
  <c r="AP166" i="1" s="1"/>
  <c r="AP167" i="1" s="1"/>
  <c r="AD162" i="1"/>
  <c r="AD163" i="1" s="1"/>
  <c r="AD165" i="1" s="1"/>
  <c r="AD166" i="1" s="1"/>
  <c r="AD167" i="1" s="1"/>
  <c r="AD99" i="1"/>
  <c r="AD100" i="1" s="1"/>
  <c r="AD101" i="1" s="1"/>
  <c r="AD128" i="1"/>
  <c r="K82" i="1"/>
  <c r="H82" i="1" s="1"/>
  <c r="AA84" i="1"/>
  <c r="AA94" i="1" s="1"/>
  <c r="U92" i="1"/>
  <c r="U128" i="1" s="1"/>
  <c r="U97" i="1"/>
  <c r="U159" i="1" s="1"/>
  <c r="U96" i="1"/>
  <c r="U157" i="1" s="1"/>
  <c r="U95" i="1"/>
  <c r="U155" i="1" s="1"/>
  <c r="U93" i="1"/>
  <c r="U94" i="1"/>
  <c r="U98" i="1"/>
  <c r="U161" i="1" s="1"/>
  <c r="U85" i="1"/>
  <c r="R157" i="1"/>
  <c r="R161" i="1"/>
  <c r="R155" i="1"/>
  <c r="R142" i="1"/>
  <c r="R159" i="1"/>
  <c r="R140" i="1"/>
  <c r="AJ162" i="1"/>
  <c r="X166" i="1"/>
  <c r="X167" i="1" s="1"/>
  <c r="X147" i="1"/>
  <c r="X148" i="1" s="1"/>
  <c r="R99" i="1"/>
  <c r="R128" i="1"/>
  <c r="AJ99" i="1"/>
  <c r="AJ100" i="1" s="1"/>
  <c r="AJ101" i="1" s="1"/>
  <c r="AJ142" i="1"/>
  <c r="AJ143" i="1" s="1"/>
  <c r="AM129" i="1"/>
  <c r="AM131" i="1" s="1"/>
  <c r="AM132" i="1" s="1"/>
  <c r="AM120" i="1"/>
  <c r="O84" i="1"/>
  <c r="AP99" i="1"/>
  <c r="AP100" i="1" s="1"/>
  <c r="AP101" i="1" s="1"/>
  <c r="AG100" i="1"/>
  <c r="AG101" i="1" s="1"/>
  <c r="AG120" i="1"/>
  <c r="O97" i="1" l="1"/>
  <c r="O93" i="1"/>
  <c r="O92" i="1"/>
  <c r="O96" i="1"/>
  <c r="O94" i="1"/>
  <c r="K94" i="1" s="1"/>
  <c r="H94" i="1" s="1"/>
  <c r="O98" i="1"/>
  <c r="K98" i="1" s="1"/>
  <c r="H98" i="1" s="1"/>
  <c r="O95" i="1"/>
  <c r="AA95" i="1"/>
  <c r="AA155" i="1" s="1"/>
  <c r="AA97" i="1"/>
  <c r="AA159" i="1" s="1"/>
  <c r="AA98" i="1"/>
  <c r="AA161" i="1" s="1"/>
  <c r="AA92" i="1"/>
  <c r="AA128" i="1" s="1"/>
  <c r="AA93" i="1"/>
  <c r="AA140" i="1" s="1"/>
  <c r="AA143" i="1" s="1"/>
  <c r="AA144" i="1" s="1"/>
  <c r="AA146" i="1" s="1"/>
  <c r="H84" i="1"/>
  <c r="AA85" i="1"/>
  <c r="AA86" i="1" s="1"/>
  <c r="AA96" i="1"/>
  <c r="AA157" i="1" s="1"/>
  <c r="U86" i="1"/>
  <c r="U140" i="1"/>
  <c r="U143" i="1" s="1"/>
  <c r="U144" i="1" s="1"/>
  <c r="U146" i="1" s="1"/>
  <c r="U147" i="1" s="1"/>
  <c r="U148" i="1" s="1"/>
  <c r="U99" i="1"/>
  <c r="U100" i="1" s="1"/>
  <c r="U101" i="1" s="1"/>
  <c r="U162" i="1"/>
  <c r="U163" i="1" s="1"/>
  <c r="U165" i="1" s="1"/>
  <c r="U166" i="1" s="1"/>
  <c r="U167" i="1" s="1"/>
  <c r="R143" i="1"/>
  <c r="R144" i="1" s="1"/>
  <c r="R146" i="1" s="1"/>
  <c r="R147" i="1" s="1"/>
  <c r="R148" i="1" s="1"/>
  <c r="R162" i="1"/>
  <c r="R163" i="1" s="1"/>
  <c r="R165" i="1" s="1"/>
  <c r="R166" i="1" s="1"/>
  <c r="R167" i="1" s="1"/>
  <c r="AJ163" i="1"/>
  <c r="AJ165" i="1" s="1"/>
  <c r="AJ144" i="1"/>
  <c r="AJ146" i="1" s="1"/>
  <c r="AM133" i="1"/>
  <c r="R120" i="1"/>
  <c r="R129" i="1" s="1"/>
  <c r="R131" i="1" s="1"/>
  <c r="AG129" i="1"/>
  <c r="AG131" i="1" s="1"/>
  <c r="AG132" i="1" s="1"/>
  <c r="R100" i="1"/>
  <c r="R101" i="1" s="1"/>
  <c r="O85" i="1"/>
  <c r="O86" i="1" s="1"/>
  <c r="AA120" i="1"/>
  <c r="AJ120" i="1"/>
  <c r="K84" i="1" l="1"/>
  <c r="K85" i="1" s="1"/>
  <c r="K86" i="1" s="1"/>
  <c r="AA162" i="1"/>
  <c r="AA163" i="1" s="1"/>
  <c r="AA165" i="1" s="1"/>
  <c r="K95" i="1"/>
  <c r="H95" i="1" s="1"/>
  <c r="K93" i="1"/>
  <c r="H93" i="1" s="1"/>
  <c r="K97" i="1"/>
  <c r="H97" i="1" s="1"/>
  <c r="K96" i="1"/>
  <c r="H96" i="1" s="1"/>
  <c r="AA99" i="1"/>
  <c r="AA100" i="1" s="1"/>
  <c r="AA101" i="1" s="1"/>
  <c r="K92" i="1"/>
  <c r="H92" i="1" s="1"/>
  <c r="AJ166" i="1"/>
  <c r="AJ167" i="1" s="1"/>
  <c r="H85" i="1"/>
  <c r="H86" i="1" s="1"/>
  <c r="O155" i="1"/>
  <c r="K155" i="1" s="1"/>
  <c r="H155" i="1" s="1"/>
  <c r="O161" i="1"/>
  <c r="O157" i="1"/>
  <c r="O159" i="1"/>
  <c r="O128" i="1"/>
  <c r="K128" i="1" s="1"/>
  <c r="H128" i="1" s="1"/>
  <c r="R132" i="1"/>
  <c r="R133" i="1" s="1"/>
  <c r="AJ147" i="1"/>
  <c r="AJ148" i="1" s="1"/>
  <c r="AA147" i="1"/>
  <c r="AA148" i="1" s="1"/>
  <c r="O142" i="1"/>
  <c r="K142" i="1" s="1"/>
  <c r="H142" i="1" s="1"/>
  <c r="H61" i="2" s="1"/>
  <c r="O140" i="1"/>
  <c r="K140" i="1" s="1"/>
  <c r="H140" i="1" s="1"/>
  <c r="X129" i="1"/>
  <c r="X131" i="1" s="1"/>
  <c r="X120" i="1"/>
  <c r="AP129" i="1"/>
  <c r="AP131" i="1" s="1"/>
  <c r="AP120" i="1"/>
  <c r="AJ129" i="1"/>
  <c r="AJ131" i="1" s="1"/>
  <c r="AJ132" i="1" s="1"/>
  <c r="AG133" i="1"/>
  <c r="AA129" i="1"/>
  <c r="AA131" i="1" s="1"/>
  <c r="O99" i="1"/>
  <c r="O120" i="1"/>
  <c r="K99" i="1" l="1"/>
  <c r="K100" i="1" s="1"/>
  <c r="K101" i="1" s="1"/>
  <c r="K159" i="1"/>
  <c r="H159" i="1" s="1"/>
  <c r="H78" i="2" s="1"/>
  <c r="K161" i="1"/>
  <c r="H161" i="1" s="1"/>
  <c r="H80" i="2" s="1"/>
  <c r="K157" i="1"/>
  <c r="H157" i="1" s="1"/>
  <c r="H76" i="2" s="1"/>
  <c r="AA166" i="1"/>
  <c r="AA167" i="1" s="1"/>
  <c r="O162" i="1"/>
  <c r="O163" i="1" s="1"/>
  <c r="O165" i="1" s="1"/>
  <c r="AP132" i="1"/>
  <c r="AP133" i="1" s="1"/>
  <c r="X132" i="1"/>
  <c r="X133" i="1" s="1"/>
  <c r="AA132" i="1"/>
  <c r="AA133" i="1" s="1"/>
  <c r="O143" i="1"/>
  <c r="H47" i="2"/>
  <c r="H99" i="1"/>
  <c r="H100" i="1" s="1"/>
  <c r="H101" i="1" s="1"/>
  <c r="AD129" i="1"/>
  <c r="AD131" i="1" s="1"/>
  <c r="AD132" i="1" s="1"/>
  <c r="AD120" i="1"/>
  <c r="U120" i="1"/>
  <c r="U129" i="1" s="1"/>
  <c r="U131" i="1" s="1"/>
  <c r="AJ133" i="1"/>
  <c r="O100" i="1"/>
  <c r="O101" i="1" s="1"/>
  <c r="O166" i="1" l="1"/>
  <c r="O167" i="1" s="1"/>
  <c r="O144" i="1"/>
  <c r="O146" i="1" s="1"/>
  <c r="AD133" i="1"/>
  <c r="U132" i="1"/>
  <c r="U133" i="1" s="1"/>
  <c r="H83" i="2"/>
  <c r="K162" i="1"/>
  <c r="K143" i="1"/>
  <c r="O129" i="1"/>
  <c r="O131" i="1" s="1"/>
  <c r="H143" i="1" l="1"/>
  <c r="H62" i="2" s="1"/>
  <c r="H59" i="2"/>
  <c r="O147" i="1"/>
  <c r="O148" i="1" s="1"/>
  <c r="K144" i="1"/>
  <c r="O132" i="1"/>
  <c r="O133" i="1" s="1"/>
  <c r="H119" i="1"/>
  <c r="H144" i="1" l="1"/>
  <c r="H63" i="2" s="1"/>
  <c r="K146" i="1"/>
  <c r="K147" i="1" s="1"/>
  <c r="K148" i="1" s="1"/>
  <c r="H162" i="1"/>
  <c r="H81" i="2" s="1"/>
  <c r="H74" i="2"/>
  <c r="H120" i="1"/>
  <c r="H40" i="2" s="1"/>
  <c r="H39" i="2"/>
  <c r="K163" i="1"/>
  <c r="H163" i="1" s="1"/>
  <c r="K129" i="1"/>
  <c r="H129" i="1" s="1"/>
  <c r="H146" i="1" l="1"/>
  <c r="H147" i="1" s="1"/>
  <c r="H66" i="2" s="1"/>
  <c r="H165" i="1"/>
  <c r="H84" i="2" s="1"/>
  <c r="J84" i="2" s="1"/>
  <c r="H82" i="2"/>
  <c r="K131" i="1"/>
  <c r="K132" i="1" s="1"/>
  <c r="K133" i="1" s="1"/>
  <c r="K165" i="1"/>
  <c r="H148" i="1" l="1"/>
  <c r="H67" i="2" s="1"/>
  <c r="H65" i="2"/>
  <c r="J65" i="2" s="1"/>
  <c r="H166" i="1"/>
  <c r="H167" i="1" s="1"/>
  <c r="H86" i="2" s="1"/>
  <c r="H131" i="1"/>
  <c r="H48" i="2"/>
  <c r="K166" i="1"/>
  <c r="K167" i="1" s="1"/>
  <c r="H85" i="2" l="1"/>
  <c r="H132" i="1"/>
  <c r="H133" i="1" s="1"/>
  <c r="H50" i="2"/>
  <c r="J50" i="2" l="1"/>
  <c r="J88" i="2" s="1"/>
  <c r="H51" i="2"/>
  <c r="H52" i="2" s="1"/>
  <c r="K115" i="1"/>
  <c r="K118" i="1" s="1"/>
  <c r="K119" i="1" l="1"/>
  <c r="K120" i="1" s="1"/>
</calcChain>
</file>

<file path=xl/sharedStrings.xml><?xml version="1.0" encoding="utf-8"?>
<sst xmlns="http://schemas.openxmlformats.org/spreadsheetml/2006/main" count="501" uniqueCount="204">
  <si>
    <t>in BKP 2</t>
  </si>
  <si>
    <t>gemäss Leistungsbeschrieb</t>
  </si>
  <si>
    <t>Grund-, Zusatz- und Spezialistenleistungen</t>
  </si>
  <si>
    <t>Umbau, Unterhalt, Denkmalpflege</t>
  </si>
  <si>
    <t>CHF</t>
  </si>
  <si>
    <t>CHF/h</t>
  </si>
  <si>
    <t>%</t>
  </si>
  <si>
    <t>%-Anteil</t>
  </si>
  <si>
    <t>awb B</t>
  </si>
  <si>
    <t>=</t>
  </si>
  <si>
    <t>HLKK-Ingenieur</t>
  </si>
  <si>
    <t>Weiterer Spezialist</t>
  </si>
  <si>
    <t>Bauingenieur</t>
  </si>
  <si>
    <t>HLKK-Anlagen</t>
  </si>
  <si>
    <t>Zeitaufwand</t>
  </si>
  <si>
    <t>GP-Zuschlag</t>
  </si>
  <si>
    <t>Elektroingenieur</t>
  </si>
  <si>
    <t>Sanitäringenieur</t>
  </si>
  <si>
    <t>Planer</t>
  </si>
  <si>
    <t>B</t>
  </si>
  <si>
    <t>1</t>
  </si>
  <si>
    <t>Vorbereitungsarbeiten</t>
  </si>
  <si>
    <t>-</t>
  </si>
  <si>
    <t>2</t>
  </si>
  <si>
    <t>Gebäude</t>
  </si>
  <si>
    <t>23</t>
  </si>
  <si>
    <t>Elektroanlagen</t>
  </si>
  <si>
    <t>24</t>
  </si>
  <si>
    <t>25</t>
  </si>
  <si>
    <t>Sanitäranlagen</t>
  </si>
  <si>
    <t>4</t>
  </si>
  <si>
    <t>Umgebung</t>
  </si>
  <si>
    <t>5</t>
  </si>
  <si>
    <t>Baunebenkosten</t>
  </si>
  <si>
    <t>S</t>
  </si>
  <si>
    <t>Rundung</t>
  </si>
  <si>
    <t>Auftrag</t>
  </si>
  <si>
    <t>31</t>
  </si>
  <si>
    <t>Vorprojekt</t>
  </si>
  <si>
    <t>.1</t>
  </si>
  <si>
    <t>Studium von Lösungsmöglichkeiten</t>
  </si>
  <si>
    <t>.2</t>
  </si>
  <si>
    <t>Grobschätzung der Kosten</t>
  </si>
  <si>
    <t>.3</t>
  </si>
  <si>
    <t>Vorprojekt und Kostenschätzung</t>
  </si>
  <si>
    <t>32</t>
  </si>
  <si>
    <t>Bauprojekt</t>
  </si>
  <si>
    <t>Detailstudien</t>
  </si>
  <si>
    <t>Kostenvoranschlag</t>
  </si>
  <si>
    <t>33</t>
  </si>
  <si>
    <t>Bewilligungsverfahren / Auflageprojekt</t>
  </si>
  <si>
    <t>41</t>
  </si>
  <si>
    <t>Ausschreibungspläne</t>
  </si>
  <si>
    <t>Ausschreibung und Vergabe</t>
  </si>
  <si>
    <t>51</t>
  </si>
  <si>
    <t>Ausführungspläne</t>
  </si>
  <si>
    <t>Werkverträge</t>
  </si>
  <si>
    <t>52</t>
  </si>
  <si>
    <t>Ausführung</t>
  </si>
  <si>
    <t>Gestalterische Leitung</t>
  </si>
  <si>
    <t>Bauleitung und Kostenkontrolle / Fachbauleitung</t>
  </si>
  <si>
    <t>53</t>
    <phoneticPr fontId="0" type="noConversion"/>
  </si>
  <si>
    <t>Inbetriebnahme, Abschluss</t>
    <phoneticPr fontId="0" type="noConversion"/>
  </si>
  <si>
    <t>Inbetriebnahme</t>
  </si>
  <si>
    <t>Dokumentation über das Bauwerk</t>
  </si>
  <si>
    <t>Leitung Garantiearbeiten</t>
  </si>
  <si>
    <t>.4</t>
  </si>
  <si>
    <t>Schlussabrechnung</t>
  </si>
  <si>
    <t>q</t>
  </si>
  <si>
    <t>Leistungsanteil</t>
  </si>
  <si>
    <t>Bp</t>
  </si>
  <si>
    <t>Z1</t>
  </si>
  <si>
    <t>Z2</t>
  </si>
  <si>
    <t>p</t>
  </si>
  <si>
    <t>n</t>
  </si>
  <si>
    <t>Schwierigkeitsgrad</t>
  </si>
  <si>
    <t>Faktor</t>
  </si>
  <si>
    <t>Tm</t>
  </si>
  <si>
    <t>i</t>
  </si>
  <si>
    <t>Teamfaktor</t>
  </si>
  <si>
    <t>Tp</t>
  </si>
  <si>
    <t>s</t>
  </si>
  <si>
    <t>h</t>
  </si>
  <si>
    <t>*</t>
  </si>
  <si>
    <t>Rabatt</t>
  </si>
  <si>
    <t>nhb</t>
  </si>
  <si>
    <t>zzgl.</t>
  </si>
  <si>
    <t>aufwandbestimmende Baukosten</t>
  </si>
  <si>
    <t>Bewilligungsverfahren</t>
  </si>
  <si>
    <t>53</t>
  </si>
  <si>
    <t>Inbetriebnahme, Abschluss</t>
  </si>
  <si>
    <t>q/100</t>
  </si>
  <si>
    <t>②</t>
  </si>
  <si>
    <t>④</t>
  </si>
  <si>
    <t>⑤</t>
  </si>
  <si>
    <t>⑥</t>
  </si>
  <si>
    <t>①</t>
  </si>
  <si>
    <t>③</t>
  </si>
  <si>
    <t>aufwandbestimmende Baukosten für p</t>
  </si>
  <si>
    <t>durchschnittlicher Zeitaufwand</t>
  </si>
  <si>
    <t>prognostizierter Zeitaufwand</t>
  </si>
  <si>
    <t>Stundenansatz</t>
  </si>
  <si>
    <t>Honorar</t>
  </si>
  <si>
    <t>Ausschreibung, Offertvergleich, Vergabeantrag</t>
  </si>
  <si>
    <t>pau</t>
  </si>
  <si>
    <t>Ordentliche Nebenkosten</t>
  </si>
  <si>
    <t>Grundfaktor für den Stundenaufwand</t>
  </si>
  <si>
    <t>U</t>
  </si>
  <si>
    <t>Sonderleistungsfaktor</t>
  </si>
  <si>
    <t>KS in CHF</t>
  </si>
  <si>
    <t>Zwischentotal</t>
  </si>
  <si>
    <t>Total</t>
  </si>
  <si>
    <t>Honorarberechnung Grund-, Besondere- und Spezialleistungen</t>
  </si>
  <si>
    <t>(gemäss Leistungsbeschrieb)</t>
  </si>
  <si>
    <t>Fachperson Brandschutz QSS 2</t>
  </si>
  <si>
    <t>Landschaftsarchitekt</t>
  </si>
  <si>
    <t>Ausschreibung Offenes Verfahren</t>
  </si>
  <si>
    <t>Generalplanerleistungen inkl. Subplaner</t>
  </si>
  <si>
    <t>Umbau und Sanierung MFH Eisenbahnweg 7, 4058 Basel</t>
  </si>
  <si>
    <t>GP-Zuschlag siehe weiter unten</t>
  </si>
  <si>
    <t>Gebäude exkl. Haustechnik</t>
  </si>
  <si>
    <t>laut den Ordnungen SIA102:2014, SIA 103:2014, SIA 108:2014</t>
  </si>
  <si>
    <t>Bauphysiker / Akustiker</t>
  </si>
  <si>
    <t>MwSt</t>
  </si>
  <si>
    <t>Z-Werte</t>
  </si>
  <si>
    <t>SIA 108 / 2104</t>
  </si>
  <si>
    <t>SIA 102 / 2014</t>
  </si>
  <si>
    <t>SIA 103 / 2014</t>
  </si>
  <si>
    <t>und der Verständigungsnorm SIA 112:2014</t>
  </si>
  <si>
    <t>r / k</t>
  </si>
  <si>
    <t>Ausführungsprojekt</t>
  </si>
  <si>
    <t>21</t>
  </si>
  <si>
    <t>Zustandsanalysen / Studien</t>
  </si>
  <si>
    <t>sep. pauschal</t>
  </si>
  <si>
    <t>A</t>
  </si>
  <si>
    <t>C</t>
  </si>
  <si>
    <t>D</t>
  </si>
  <si>
    <t>Beauftragungsphasen</t>
  </si>
  <si>
    <t>SIA 105 / 2104</t>
  </si>
  <si>
    <t>Honorar- und Nebenkostenberechnung</t>
  </si>
  <si>
    <t>Durch den Anbieter auszufüllen und die vorgeschlagenen %-Anteile ggfs. anpassen</t>
  </si>
  <si>
    <t>Stundenaufwand durch den Anbieter einsetzen</t>
  </si>
  <si>
    <t>Honorar brutto exkl. MwSt</t>
  </si>
  <si>
    <t>Gebäudezustandsanalysen</t>
  </si>
  <si>
    <t>Honorar Überprüfung Gebäudestatik und dgl.</t>
  </si>
  <si>
    <t>Honorar für weitere Untersuchungen</t>
  </si>
  <si>
    <t>Honorar samt ordentliche Nebenkosten inkl. MwSt</t>
  </si>
  <si>
    <t>Honorar für Organisieren, Begleiten etc. der Kanalisationsuntersuchung</t>
  </si>
  <si>
    <t>21 A</t>
  </si>
  <si>
    <t>21 B</t>
  </si>
  <si>
    <t>Vorstudien</t>
  </si>
  <si>
    <t>Vorstudien in mind. 3 Varianten</t>
  </si>
  <si>
    <t>Pauschal-Honorar samt ordentliche Nebenkosten exkl. MwSt</t>
  </si>
  <si>
    <t>Beauftragung B: nach honorarberechtigter Bausumme</t>
  </si>
  <si>
    <t>Honorar netto inkl. MwSt</t>
  </si>
  <si>
    <t>Honorar netto exkl. MwSt</t>
  </si>
  <si>
    <t>TOTAL</t>
  </si>
  <si>
    <t>Gesamt-Honorar netto exkl. MWSt</t>
  </si>
  <si>
    <t>Gesamt-Honorar netto inkl. MwSt</t>
  </si>
  <si>
    <t>Beauftragung A: Pauschal - Honorar inkl. ordentl. Nebenkosten</t>
  </si>
  <si>
    <t>exkl. MwSt (aufwandbestimmende Bausumme)</t>
  </si>
  <si>
    <t>inkl. MwSt</t>
  </si>
  <si>
    <t>Ordentliche Nebenkosten 3%</t>
  </si>
  <si>
    <r>
      <t xml:space="preserve">Baukosten </t>
    </r>
    <r>
      <rPr>
        <sz val="12"/>
        <rFont val="Arial Narrow"/>
        <family val="2"/>
      </rPr>
      <t>(Grobkostenschätzung)</t>
    </r>
  </si>
  <si>
    <t>Beauftragung C: nach honorarberechtigter Bausumme</t>
  </si>
  <si>
    <t>Bewilligungsverfahren / Auflagenprojekt</t>
  </si>
  <si>
    <t>Zwischen-Total</t>
  </si>
  <si>
    <t>inkl.</t>
  </si>
  <si>
    <t>Pauschal-Honorar samt ordentliche Nebenkosten inkl. MwSt</t>
  </si>
  <si>
    <t>Honorar samt ordentliche Nebenkosten exkl. MwSt</t>
  </si>
  <si>
    <t>Beauftragung D: nach honorarberechtigter Bausumme</t>
  </si>
  <si>
    <t>Ausschreibung, Offertvergleich, Vergabeantträge</t>
  </si>
  <si>
    <t>Der Generalplaner</t>
  </si>
  <si>
    <t>Ort, Datum, rechtsgültige Unterschrift</t>
  </si>
  <si>
    <t>Grund-, Besondere- und Speziallistenleistungen</t>
  </si>
  <si>
    <t>⑦</t>
  </si>
  <si>
    <t>⑧</t>
  </si>
  <si>
    <t>⑨</t>
  </si>
  <si>
    <t>⑪</t>
  </si>
  <si>
    <t>⑩</t>
  </si>
  <si>
    <r>
      <t xml:space="preserve">(gemäss Ausschreibungsunterlagen </t>
    </r>
    <r>
      <rPr>
        <i/>
        <sz val="12"/>
        <color rgb="FFFF0000"/>
        <rFont val="Arial Narrow"/>
        <family val="2"/>
      </rPr>
      <t>Teil 4_Projektbeschrieb</t>
    </r>
    <r>
      <rPr>
        <sz val="12"/>
        <color rgb="FFFF0000"/>
        <rFont val="Arial Narrow"/>
        <family val="2"/>
      </rPr>
      <t>)</t>
    </r>
  </si>
  <si>
    <t xml:space="preserve">Gesamt-Honorar inkl Nebenkosten, exkl. MWSt - Beauftragung A bis C </t>
  </si>
  <si>
    <t>AUSSCHREIBUNGSUNTERLAGEN OFFENES VERFAHREN</t>
  </si>
  <si>
    <t>Dienstleistungsauftrag:</t>
  </si>
  <si>
    <t>Basel, 16.09.2019 / ek</t>
  </si>
  <si>
    <t>laut den Ordnungen SIA102:2014, SIA 103:2014, SIA 105:2014, SIA 108:2014 und der Verständigungsnorm SIA 112:2014</t>
  </si>
  <si>
    <r>
      <t xml:space="preserve">Bitte auf </t>
    </r>
    <r>
      <rPr>
        <i/>
        <sz val="12"/>
        <color rgb="FFFF0000"/>
        <rFont val="Arial Narrow"/>
        <family val="2"/>
      </rPr>
      <t>Teil 1_Titelblatt</t>
    </r>
    <r>
      <rPr>
        <sz val="12"/>
        <color rgb="FFFF0000"/>
        <rFont val="Arial Narrow"/>
        <family val="2"/>
      </rPr>
      <t xml:space="preserve"> der Eingabeformulare übertragen</t>
    </r>
  </si>
  <si>
    <t>= bitte Unterschreiben</t>
  </si>
  <si>
    <t>Pauschal Honorar - Zwischen-Total 1</t>
  </si>
  <si>
    <t>Pauschal Honorar - Zwischen-Total 2</t>
  </si>
  <si>
    <t>in BKP 4</t>
  </si>
  <si>
    <t>Generalplaner und Gesamtleiter</t>
  </si>
  <si>
    <t>Architekt</t>
  </si>
  <si>
    <t>Durchschnittlicher verrechenbarer Stunden-Ansatz
des Planerteams</t>
  </si>
  <si>
    <t>Zusammenstellung Honorar inkl. GP-Zuschlag und Nebenkosten</t>
  </si>
  <si>
    <t>Teil 7_Honorarkalkulation</t>
  </si>
  <si>
    <t>Anpassungsfaktor</t>
  </si>
  <si>
    <r>
      <t xml:space="preserve">Honorar </t>
    </r>
    <r>
      <rPr>
        <sz val="12"/>
        <rFont val="Arial Narrow"/>
        <family val="2"/>
      </rPr>
      <t>(ohne NK und ohne SIA-Phase 21)</t>
    </r>
  </si>
  <si>
    <r>
      <t>Netto - Honorar nach Phasen</t>
    </r>
    <r>
      <rPr>
        <sz val="12"/>
        <rFont val="Arial Narrow"/>
        <family val="2"/>
      </rPr>
      <t xml:space="preserve"> (ohne NK und ohne SIA-Phase 21)</t>
    </r>
  </si>
  <si>
    <t>(gemäss der Kostenschätzung in der Planerausschreibung</t>
  </si>
  <si>
    <r>
      <t xml:space="preserve">(gemäss Ausschreibungsunterlagen </t>
    </r>
    <r>
      <rPr>
        <i/>
        <sz val="9"/>
        <color rgb="FFFF0000"/>
        <rFont val="Arial Narrow"/>
        <family val="2"/>
      </rPr>
      <t>Teil 5_Projektbeschrieb</t>
    </r>
    <r>
      <rPr>
        <sz val="9"/>
        <color rgb="FFFF0000"/>
        <rFont val="Arial Narrow"/>
        <family val="2"/>
      </rPr>
      <t>)</t>
    </r>
  </si>
  <si>
    <r>
      <t xml:space="preserve">Ausschreibungsunterlagen </t>
    </r>
    <r>
      <rPr>
        <i/>
        <sz val="9"/>
        <color rgb="FFFF0000"/>
        <rFont val="Arial Narrow"/>
        <family val="2"/>
      </rPr>
      <t>Teil 5_Projektbeschrieb</t>
    </r>
    <r>
      <rPr>
        <sz val="9"/>
        <color rgb="FFFF0000"/>
        <rFont val="Arial Narrow"/>
        <family val="2"/>
      </rPr>
      <t>)</t>
    </r>
  </si>
  <si>
    <t>§</t>
  </si>
  <si>
    <t>Basel, 16.12.2019 / 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</si>
</sst>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%"/>
    <numFmt numFmtId="165" formatCode="0.0"/>
    <numFmt numFmtId="166" formatCode="#,##0_ ;\-#,##0\ "/>
    <numFmt numFmtId="167" formatCode="_-* #,##0\ &quot;Fr.&quot;_-;\-* #,##0\ &quot;Fr.&quot;_-;_-* &quot;-&quot;??\ &quot;Fr.&quot;_-;_-@_-"/>
    <numFmt numFmtId="168" formatCode="_-* #,##0.00\ _F_r_._-;\-* #,##0.00\ _F_r_._-;_-* &quot;-&quot;??\ _F_r_._-;_-@_-"/>
    <numFmt numFmtId="169" formatCode="_-* #,##0.00\ &quot;Fr.&quot;_-;\-* #,##0.00\ &quot;Fr.&quot;_-;_-* &quot;-&quot;??\ &quot;Fr.&quot;_-;_-@_-"/>
    <numFmt numFmtId="170" formatCode="0.000"/>
    <numFmt numFmtId="171" formatCode="0.000%"/>
  </numFmts>
  <fonts count="42" x14ac:knownFonts="1">
    <font>
      <sz val="11"/>
      <color indexed="8"/>
      <name val="Arial Narrow"/>
      <family val="2"/>
    </font>
    <font>
      <sz val="11"/>
      <color indexed="8"/>
      <name val="Arial Narrow"/>
      <family val="2"/>
    </font>
    <font>
      <sz val="10"/>
      <name val="Arial"/>
      <family val="2"/>
    </font>
    <font>
      <sz val="9"/>
      <color indexed="8"/>
      <name val="Arial Narrow"/>
      <family val="2"/>
    </font>
    <font>
      <b/>
      <sz val="9"/>
      <color indexed="8"/>
      <name val="Arial Narrow"/>
      <family val="2"/>
    </font>
    <font>
      <b/>
      <sz val="9"/>
      <name val="Symbol"/>
      <family val="1"/>
      <charset val="2"/>
    </font>
    <font>
      <b/>
      <sz val="9"/>
      <color indexed="10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u/>
      <sz val="9"/>
      <name val="Arial Narrow"/>
      <family val="2"/>
    </font>
    <font>
      <sz val="9"/>
      <color indexed="48"/>
      <name val="Arial Narrow"/>
      <family val="2"/>
    </font>
    <font>
      <sz val="8"/>
      <name val="Arial Narrow"/>
      <family val="2"/>
    </font>
    <font>
      <sz val="8"/>
      <color indexed="8"/>
      <name val="Arial Narrow"/>
      <family val="2"/>
    </font>
    <font>
      <b/>
      <sz val="9"/>
      <color rgb="FF0070C0"/>
      <name val="Arial Narrow"/>
      <family val="2"/>
    </font>
    <font>
      <b/>
      <sz val="9"/>
      <color rgb="FFC00000"/>
      <name val="Arial Narrow"/>
      <family val="2"/>
    </font>
    <font>
      <sz val="9"/>
      <color rgb="FFC00000"/>
      <name val="Arial Narrow"/>
      <family val="2"/>
    </font>
    <font>
      <sz val="8"/>
      <name val="Verdana"/>
      <family val="2"/>
    </font>
    <font>
      <b/>
      <sz val="8"/>
      <name val="Arial Narrow"/>
      <family val="2"/>
    </font>
    <font>
      <sz val="9"/>
      <name val="Symbol"/>
      <family val="1"/>
      <charset val="2"/>
    </font>
    <font>
      <sz val="9"/>
      <color rgb="FFFF0000"/>
      <name val="Arial Narrow"/>
      <family val="2"/>
    </font>
    <font>
      <b/>
      <sz val="9"/>
      <color rgb="FFFF0000"/>
      <name val="Arial Narrow"/>
      <family val="2"/>
    </font>
    <font>
      <b/>
      <sz val="14"/>
      <name val="Arial Narrow"/>
      <family val="2"/>
    </font>
    <font>
      <sz val="12"/>
      <color rgb="FFFF0000"/>
      <name val="Arial Narrow"/>
      <family val="2"/>
    </font>
    <font>
      <b/>
      <sz val="12"/>
      <color rgb="FFFF0000"/>
      <name val="Arial Narrow"/>
      <family val="2"/>
    </font>
    <font>
      <b/>
      <sz val="12"/>
      <name val="Arial Narrow"/>
      <family val="2"/>
    </font>
    <font>
      <b/>
      <sz val="12"/>
      <color indexed="9"/>
      <name val="Arial Narrow"/>
      <family val="2"/>
    </font>
    <font>
      <sz val="12"/>
      <name val="Arial Narrow"/>
      <family val="2"/>
    </font>
    <font>
      <sz val="12"/>
      <color indexed="8"/>
      <name val="Arial Narrow"/>
      <family val="2"/>
    </font>
    <font>
      <i/>
      <sz val="9"/>
      <color rgb="FFFF0000"/>
      <name val="Arial Narrow"/>
      <family val="2"/>
    </font>
    <font>
      <b/>
      <sz val="12"/>
      <color indexed="8"/>
      <name val="Arial Narrow"/>
      <family val="2"/>
    </font>
    <font>
      <sz val="12"/>
      <color rgb="FF000000"/>
      <name val="Arial Narrow"/>
      <family val="2"/>
    </font>
    <font>
      <sz val="10"/>
      <name val="Arial Narrow"/>
      <family val="2"/>
    </font>
    <font>
      <sz val="10"/>
      <color rgb="FF000000"/>
      <name val="Arial Narrow"/>
      <family val="2"/>
    </font>
    <font>
      <b/>
      <sz val="12"/>
      <name val="Symbol"/>
      <family val="1"/>
      <charset val="2"/>
    </font>
    <font>
      <i/>
      <sz val="12"/>
      <color rgb="FFFF0000"/>
      <name val="Arial Narrow"/>
      <family val="2"/>
    </font>
    <font>
      <b/>
      <u/>
      <sz val="12"/>
      <name val="Arial Narrow"/>
      <family val="2"/>
    </font>
    <font>
      <sz val="12"/>
      <color rgb="FFC00000"/>
      <name val="Arial Narrow"/>
      <family val="2"/>
    </font>
    <font>
      <sz val="14"/>
      <name val="Arial Narrow"/>
      <family val="2"/>
    </font>
    <font>
      <b/>
      <sz val="16"/>
      <name val="Arial Narrow"/>
      <family val="2"/>
    </font>
    <font>
      <sz val="11"/>
      <color indexed="8"/>
      <name val="Arial"/>
      <family val="2"/>
    </font>
    <font>
      <b/>
      <sz val="15"/>
      <color indexed="8"/>
      <name val="Arial"/>
      <family val="2"/>
    </font>
    <font>
      <sz val="9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 style="hair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/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hair">
        <color rgb="FF00B0F0"/>
      </left>
      <right/>
      <top/>
      <bottom/>
      <diagonal/>
    </border>
    <border>
      <left/>
      <right style="hair">
        <color rgb="FF00B0F0"/>
      </right>
      <top/>
      <bottom/>
      <diagonal/>
    </border>
    <border>
      <left/>
      <right style="hair">
        <color rgb="FF00B0F0"/>
      </right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</cellStyleXfs>
  <cellXfs count="850">
    <xf numFmtId="0" fontId="0" fillId="0" borderId="0" xfId="0"/>
    <xf numFmtId="9" fontId="8" fillId="3" borderId="31" xfId="0" applyNumberFormat="1" applyFont="1" applyFill="1" applyBorder="1" applyAlignment="1" applyProtection="1">
      <alignment horizontal="center" vertical="center"/>
      <protection locked="0"/>
    </xf>
    <xf numFmtId="2" fontId="8" fillId="3" borderId="31" xfId="2" applyNumberFormat="1" applyFont="1" applyFill="1" applyBorder="1" applyAlignment="1" applyProtection="1">
      <alignment horizontal="right"/>
      <protection locked="0"/>
    </xf>
    <xf numFmtId="2" fontId="8" fillId="3" borderId="5" xfId="2" applyNumberFormat="1" applyFont="1" applyFill="1" applyBorder="1" applyAlignment="1" applyProtection="1">
      <alignment horizontal="right"/>
      <protection locked="0"/>
    </xf>
    <xf numFmtId="4" fontId="7" fillId="3" borderId="34" xfId="3" applyNumberFormat="1" applyFont="1" applyFill="1" applyBorder="1" applyAlignment="1" applyProtection="1">
      <alignment horizontal="right"/>
      <protection locked="0"/>
    </xf>
    <xf numFmtId="3" fontId="8" fillId="3" borderId="34" xfId="3" applyNumberFormat="1" applyFont="1" applyFill="1" applyBorder="1" applyAlignment="1" applyProtection="1">
      <alignment horizontal="right" vertical="center"/>
      <protection locked="0"/>
    </xf>
    <xf numFmtId="3" fontId="8" fillId="3" borderId="34" xfId="1" applyNumberFormat="1" applyFont="1" applyFill="1" applyBorder="1" applyAlignment="1" applyProtection="1">
      <alignment horizontal="right" vertical="center"/>
      <protection locked="0"/>
    </xf>
    <xf numFmtId="3" fontId="4" fillId="5" borderId="35" xfId="0" applyNumberFormat="1" applyFont="1" applyFill="1" applyBorder="1" applyAlignment="1" applyProtection="1">
      <alignment vertical="center"/>
      <protection locked="0"/>
    </xf>
    <xf numFmtId="4" fontId="4" fillId="5" borderId="28" xfId="0" applyNumberFormat="1" applyFont="1" applyFill="1" applyBorder="1" applyAlignment="1" applyProtection="1">
      <alignment horizontal="right" vertical="center"/>
      <protection locked="0"/>
    </xf>
    <xf numFmtId="3" fontId="3" fillId="0" borderId="52" xfId="0" applyNumberFormat="1" applyFont="1" applyBorder="1" applyAlignment="1" applyProtection="1">
      <alignment horizontal="right" vertical="center"/>
    </xf>
    <xf numFmtId="3" fontId="3" fillId="0" borderId="58" xfId="0" applyNumberFormat="1" applyFont="1" applyBorder="1" applyAlignment="1" applyProtection="1">
      <alignment horizontal="right" vertical="center"/>
    </xf>
    <xf numFmtId="3" fontId="3" fillId="0" borderId="3" xfId="0" applyNumberFormat="1" applyFont="1" applyBorder="1" applyAlignment="1" applyProtection="1">
      <alignment horizontal="right" vertical="center"/>
    </xf>
    <xf numFmtId="0" fontId="3" fillId="0" borderId="0" xfId="0" applyFont="1" applyProtection="1"/>
    <xf numFmtId="49" fontId="3" fillId="0" borderId="0" xfId="0" applyNumberFormat="1" applyFont="1" applyProtection="1"/>
    <xf numFmtId="49" fontId="3" fillId="0" borderId="0" xfId="0" applyNumberFormat="1" applyFont="1" applyAlignment="1" applyProtection="1">
      <alignment horizontal="center"/>
    </xf>
    <xf numFmtId="0" fontId="3" fillId="0" borderId="0" xfId="0" applyFont="1" applyBorder="1" applyProtection="1"/>
    <xf numFmtId="0" fontId="3" fillId="0" borderId="0" xfId="0" applyFont="1" applyFill="1" applyBorder="1" applyProtection="1"/>
    <xf numFmtId="0" fontId="15" fillId="0" borderId="0" xfId="0" applyFont="1" applyFill="1" applyBorder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6" fillId="0" borderId="0" xfId="0" applyFont="1" applyAlignment="1" applyProtection="1">
      <alignment vertical="center"/>
    </xf>
    <xf numFmtId="49" fontId="3" fillId="0" borderId="0" xfId="0" applyNumberFormat="1" applyFont="1" applyAlignment="1" applyProtection="1">
      <alignment vertical="center"/>
    </xf>
    <xf numFmtId="49" fontId="3" fillId="0" borderId="0" xfId="0" applyNumberFormat="1" applyFont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/>
    </xf>
    <xf numFmtId="49" fontId="8" fillId="0" borderId="0" xfId="0" applyNumberFormat="1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49" fontId="7" fillId="0" borderId="0" xfId="0" applyNumberFormat="1" applyFont="1" applyFill="1" applyAlignment="1" applyProtection="1">
      <alignment vertical="center"/>
    </xf>
    <xf numFmtId="49" fontId="7" fillId="0" borderId="0" xfId="0" applyNumberFormat="1" applyFont="1" applyFill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7" fillId="3" borderId="4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center"/>
    </xf>
    <xf numFmtId="0" fontId="7" fillId="5" borderId="4" xfId="0" applyFont="1" applyFill="1" applyBorder="1" applyAlignment="1" applyProtection="1">
      <alignment vertical="center"/>
    </xf>
    <xf numFmtId="0" fontId="8" fillId="0" borderId="0" xfId="0" quotePrefix="1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49" fontId="7" fillId="0" borderId="0" xfId="0" applyNumberFormat="1" applyFont="1" applyBorder="1" applyAlignment="1" applyProtection="1">
      <alignment horizontal="left" vertical="center"/>
    </xf>
    <xf numFmtId="49" fontId="7" fillId="0" borderId="0" xfId="0" applyNumberFormat="1" applyFont="1" applyAlignment="1" applyProtection="1">
      <alignment vertical="center"/>
    </xf>
    <xf numFmtId="49" fontId="7" fillId="0" borderId="0" xfId="0" applyNumberFormat="1" applyFont="1" applyAlignment="1" applyProtection="1">
      <alignment horizontal="center" vertical="center"/>
    </xf>
    <xf numFmtId="0" fontId="7" fillId="0" borderId="0" xfId="0" applyFont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49" fontId="24" fillId="4" borderId="1" xfId="0" applyNumberFormat="1" applyFont="1" applyFill="1" applyBorder="1" applyAlignment="1" applyProtection="1">
      <alignment horizontal="left" vertical="center"/>
    </xf>
    <xf numFmtId="49" fontId="24" fillId="4" borderId="2" xfId="0" applyNumberFormat="1" applyFont="1" applyFill="1" applyBorder="1" applyAlignment="1" applyProtection="1">
      <alignment horizontal="left" vertical="center"/>
    </xf>
    <xf numFmtId="49" fontId="24" fillId="4" borderId="2" xfId="0" applyNumberFormat="1" applyFont="1" applyFill="1" applyBorder="1" applyAlignment="1" applyProtection="1">
      <alignment vertical="center"/>
    </xf>
    <xf numFmtId="49" fontId="24" fillId="4" borderId="2" xfId="0" applyNumberFormat="1" applyFont="1" applyFill="1" applyBorder="1" applyAlignment="1" applyProtection="1">
      <alignment horizontal="center" vertical="center"/>
    </xf>
    <xf numFmtId="0" fontId="24" fillId="4" borderId="2" xfId="0" applyFont="1" applyFill="1" applyBorder="1" applyAlignment="1" applyProtection="1">
      <alignment vertical="center"/>
    </xf>
    <xf numFmtId="0" fontId="24" fillId="4" borderId="3" xfId="0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49" fontId="11" fillId="0" borderId="0" xfId="0" applyNumberFormat="1" applyFont="1" applyBorder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9" fontId="11" fillId="0" borderId="0" xfId="0" applyNumberFormat="1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vertical="center"/>
    </xf>
    <xf numFmtId="49" fontId="14" fillId="0" borderId="0" xfId="0" applyNumberFormat="1" applyFont="1" applyFill="1" applyBorder="1" applyAlignment="1" applyProtection="1">
      <alignment vertical="center"/>
    </xf>
    <xf numFmtId="14" fontId="8" fillId="0" borderId="0" xfId="1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right" vertical="center"/>
    </xf>
    <xf numFmtId="165" fontId="9" fillId="0" borderId="0" xfId="0" applyNumberFormat="1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7" fillId="0" borderId="0" xfId="0" applyFont="1" applyFill="1" applyAlignment="1" applyProtection="1">
      <alignment horizontal="right" vertical="center"/>
    </xf>
    <xf numFmtId="49" fontId="3" fillId="0" borderId="7" xfId="0" quotePrefix="1" applyNumberFormat="1" applyFont="1" applyBorder="1" applyAlignment="1" applyProtection="1">
      <alignment horizontal="center" vertical="center"/>
    </xf>
    <xf numFmtId="49" fontId="3" fillId="0" borderId="7" xfId="0" applyNumberFormat="1" applyFont="1" applyBorder="1" applyAlignment="1" applyProtection="1">
      <alignment horizontal="right" vertical="center"/>
    </xf>
    <xf numFmtId="49" fontId="3" fillId="0" borderId="7" xfId="0" quotePrefix="1" applyNumberFormat="1" applyFont="1" applyBorder="1" applyAlignment="1" applyProtection="1">
      <alignment horizontal="right" vertical="center"/>
    </xf>
    <xf numFmtId="49" fontId="3" fillId="0" borderId="7" xfId="0" applyNumberFormat="1" applyFont="1" applyBorder="1" applyAlignment="1" applyProtection="1">
      <alignment horizontal="center" vertical="center"/>
    </xf>
    <xf numFmtId="3" fontId="10" fillId="0" borderId="0" xfId="0" applyNumberFormat="1" applyFont="1" applyAlignment="1" applyProtection="1">
      <alignment vertical="center"/>
    </xf>
    <xf numFmtId="49" fontId="7" fillId="0" borderId="22" xfId="0" applyNumberFormat="1" applyFont="1" applyBorder="1" applyAlignment="1" applyProtection="1">
      <alignment horizontal="left" vertical="center"/>
    </xf>
    <xf numFmtId="165" fontId="7" fillId="0" borderId="23" xfId="0" applyNumberFormat="1" applyFont="1" applyBorder="1" applyAlignment="1" applyProtection="1">
      <alignment horizontal="center" vertical="center"/>
    </xf>
    <xf numFmtId="0" fontId="7" fillId="0" borderId="23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</xf>
    <xf numFmtId="3" fontId="10" fillId="0" borderId="0" xfId="0" applyNumberFormat="1" applyFont="1" applyFill="1" applyBorder="1" applyAlignment="1" applyProtection="1">
      <alignment vertical="center"/>
    </xf>
    <xf numFmtId="3" fontId="10" fillId="0" borderId="9" xfId="0" applyNumberFormat="1" applyFont="1" applyFill="1" applyBorder="1" applyAlignment="1" applyProtection="1">
      <alignment vertical="center"/>
    </xf>
    <xf numFmtId="3" fontId="10" fillId="0" borderId="42" xfId="0" applyNumberFormat="1" applyFont="1" applyFill="1" applyBorder="1" applyAlignment="1" applyProtection="1">
      <alignment vertical="center"/>
    </xf>
    <xf numFmtId="3" fontId="10" fillId="0" borderId="43" xfId="0" applyNumberFormat="1" applyFont="1" applyFill="1" applyBorder="1" applyAlignment="1" applyProtection="1">
      <alignment vertical="center"/>
    </xf>
    <xf numFmtId="3" fontId="15" fillId="0" borderId="44" xfId="0" applyNumberFormat="1" applyFont="1" applyFill="1" applyBorder="1" applyAlignment="1" applyProtection="1">
      <alignment vertical="center"/>
    </xf>
    <xf numFmtId="166" fontId="8" fillId="0" borderId="35" xfId="0" applyNumberFormat="1" applyFont="1" applyFill="1" applyBorder="1" applyAlignment="1" applyProtection="1">
      <alignment horizontal="right" vertical="center"/>
    </xf>
    <xf numFmtId="9" fontId="8" fillId="0" borderId="35" xfId="0" applyNumberFormat="1" applyFont="1" applyFill="1" applyBorder="1" applyAlignment="1" applyProtection="1">
      <alignment horizontal="center" vertical="center"/>
    </xf>
    <xf numFmtId="166" fontId="11" fillId="0" borderId="35" xfId="0" applyNumberFormat="1" applyFont="1" applyFill="1" applyBorder="1" applyAlignment="1" applyProtection="1">
      <alignment horizontal="right" vertical="center"/>
    </xf>
    <xf numFmtId="9" fontId="8" fillId="0" borderId="35" xfId="0" quotePrefix="1" applyNumberFormat="1" applyFont="1" applyFill="1" applyBorder="1" applyAlignment="1" applyProtection="1">
      <alignment horizontal="center" vertical="center"/>
    </xf>
    <xf numFmtId="166" fontId="8" fillId="0" borderId="35" xfId="0" quotePrefix="1" applyNumberFormat="1" applyFont="1" applyFill="1" applyBorder="1" applyAlignment="1" applyProtection="1">
      <alignment horizontal="right" vertical="center"/>
    </xf>
    <xf numFmtId="9" fontId="8" fillId="0" borderId="35" xfId="0" applyNumberFormat="1" applyFont="1" applyFill="1" applyBorder="1" applyAlignment="1" applyProtection="1">
      <alignment horizontal="right" vertical="center"/>
    </xf>
    <xf numFmtId="0" fontId="11" fillId="0" borderId="0" xfId="0" applyFont="1" applyBorder="1" applyAlignment="1" applyProtection="1">
      <alignment vertical="center"/>
    </xf>
    <xf numFmtId="49" fontId="7" fillId="0" borderId="25" xfId="0" applyNumberFormat="1" applyFont="1" applyBorder="1" applyAlignment="1" applyProtection="1">
      <alignment horizontal="left" vertical="center"/>
    </xf>
    <xf numFmtId="165" fontId="7" fillId="0" borderId="21" xfId="0" applyNumberFormat="1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vertical="center"/>
    </xf>
    <xf numFmtId="0" fontId="7" fillId="0" borderId="13" xfId="0" applyFont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vertical="center"/>
    </xf>
    <xf numFmtId="3" fontId="8" fillId="0" borderId="10" xfId="0" applyNumberFormat="1" applyFont="1" applyFill="1" applyBorder="1" applyAlignment="1" applyProtection="1">
      <alignment vertical="center"/>
    </xf>
    <xf numFmtId="3" fontId="8" fillId="0" borderId="42" xfId="0" applyNumberFormat="1" applyFont="1" applyFill="1" applyBorder="1" applyAlignment="1" applyProtection="1">
      <alignment vertical="center"/>
    </xf>
    <xf numFmtId="3" fontId="15" fillId="0" borderId="45" xfId="0" applyNumberFormat="1" applyFont="1" applyFill="1" applyBorder="1" applyAlignment="1" applyProtection="1">
      <alignment vertical="center"/>
    </xf>
    <xf numFmtId="3" fontId="8" fillId="0" borderId="0" xfId="0" applyNumberFormat="1" applyFont="1" applyFill="1" applyBorder="1" applyAlignment="1" applyProtection="1">
      <alignment vertical="center"/>
    </xf>
    <xf numFmtId="166" fontId="8" fillId="0" borderId="31" xfId="0" applyNumberFormat="1" applyFont="1" applyFill="1" applyBorder="1" applyAlignment="1" applyProtection="1">
      <alignment horizontal="right" vertical="center"/>
    </xf>
    <xf numFmtId="9" fontId="8" fillId="0" borderId="31" xfId="0" applyNumberFormat="1" applyFont="1" applyFill="1" applyBorder="1" applyAlignment="1" applyProtection="1">
      <alignment horizontal="center" vertical="center"/>
    </xf>
    <xf numFmtId="9" fontId="8" fillId="0" borderId="31" xfId="0" applyNumberFormat="1" applyFont="1" applyFill="1" applyBorder="1" applyAlignment="1" applyProtection="1">
      <alignment horizontal="right" vertical="center"/>
    </xf>
    <xf numFmtId="3" fontId="8" fillId="0" borderId="0" xfId="0" applyNumberFormat="1" applyFont="1" applyAlignment="1" applyProtection="1">
      <alignment vertical="center"/>
    </xf>
    <xf numFmtId="49" fontId="8" fillId="0" borderId="25" xfId="0" applyNumberFormat="1" applyFont="1" applyBorder="1" applyAlignment="1" applyProtection="1">
      <alignment horizontal="left" vertical="center"/>
    </xf>
    <xf numFmtId="165" fontId="8" fillId="0" borderId="21" xfId="0" applyNumberFormat="1" applyFont="1" applyBorder="1" applyAlignment="1" applyProtection="1">
      <alignment horizontal="center" vertical="center"/>
    </xf>
    <xf numFmtId="0" fontId="8" fillId="0" borderId="21" xfId="0" applyFont="1" applyBorder="1" applyAlignment="1" applyProtection="1">
      <alignment vertical="center"/>
    </xf>
    <xf numFmtId="3" fontId="10" fillId="0" borderId="10" xfId="0" applyNumberFormat="1" applyFont="1" applyFill="1" applyBorder="1" applyAlignment="1" applyProtection="1">
      <alignment vertical="center"/>
    </xf>
    <xf numFmtId="166" fontId="8" fillId="0" borderId="33" xfId="0" applyNumberFormat="1" applyFont="1" applyFill="1" applyBorder="1" applyAlignment="1" applyProtection="1">
      <alignment horizontal="right" vertical="center"/>
    </xf>
    <xf numFmtId="49" fontId="18" fillId="0" borderId="27" xfId="0" applyNumberFormat="1" applyFont="1" applyBorder="1" applyAlignment="1" applyProtection="1">
      <alignment horizontal="left" vertical="center"/>
    </xf>
    <xf numFmtId="165" fontId="8" fillId="0" borderId="28" xfId="0" applyNumberFormat="1" applyFont="1" applyBorder="1" applyAlignment="1" applyProtection="1">
      <alignment horizontal="center" vertical="center"/>
    </xf>
    <xf numFmtId="0" fontId="8" fillId="0" borderId="28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166" fontId="8" fillId="0" borderId="5" xfId="0" applyNumberFormat="1" applyFont="1" applyFill="1" applyBorder="1" applyAlignment="1" applyProtection="1">
      <alignment horizontal="right" vertical="center"/>
    </xf>
    <xf numFmtId="9" fontId="8" fillId="0" borderId="29" xfId="0" quotePrefix="1" applyNumberFormat="1" applyFont="1" applyFill="1" applyBorder="1" applyAlignment="1" applyProtection="1">
      <alignment horizontal="center" vertical="center"/>
    </xf>
    <xf numFmtId="166" fontId="8" fillId="0" borderId="29" xfId="0" applyNumberFormat="1" applyFont="1" applyFill="1" applyBorder="1" applyAlignment="1" applyProtection="1">
      <alignment horizontal="right" vertical="center"/>
    </xf>
    <xf numFmtId="49" fontId="8" fillId="0" borderId="26" xfId="0" applyNumberFormat="1" applyFont="1" applyBorder="1" applyAlignment="1" applyProtection="1">
      <alignment horizontal="left" vertical="center"/>
    </xf>
    <xf numFmtId="165" fontId="8" fillId="0" borderId="7" xfId="0" applyNumberFormat="1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9" fontId="8" fillId="0" borderId="34" xfId="0" quotePrefix="1" applyNumberFormat="1" applyFont="1" applyFill="1" applyBorder="1" applyAlignment="1" applyProtection="1">
      <alignment horizontal="center" vertical="center"/>
    </xf>
    <xf numFmtId="166" fontId="8" fillId="0" borderId="34" xfId="0" applyNumberFormat="1" applyFont="1" applyFill="1" applyBorder="1" applyAlignment="1" applyProtection="1">
      <alignment horizontal="right" vertical="center"/>
    </xf>
    <xf numFmtId="0" fontId="17" fillId="0" borderId="0" xfId="0" applyFont="1" applyBorder="1" applyAlignment="1" applyProtection="1">
      <alignment vertical="center"/>
    </xf>
    <xf numFmtId="49" fontId="7" fillId="0" borderId="27" xfId="0" applyNumberFormat="1" applyFont="1" applyBorder="1" applyAlignment="1" applyProtection="1">
      <alignment horizontal="left" vertical="center"/>
    </xf>
    <xf numFmtId="165" fontId="7" fillId="0" borderId="28" xfId="0" applyNumberFormat="1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vertical="center"/>
    </xf>
    <xf numFmtId="0" fontId="7" fillId="0" borderId="14" xfId="0" applyFont="1" applyBorder="1" applyAlignment="1" applyProtection="1">
      <alignment vertical="center"/>
    </xf>
    <xf numFmtId="3" fontId="7" fillId="0" borderId="0" xfId="0" applyNumberFormat="1" applyFont="1" applyFill="1" applyBorder="1" applyAlignment="1" applyProtection="1">
      <alignment vertical="center"/>
    </xf>
    <xf numFmtId="3" fontId="7" fillId="0" borderId="10" xfId="0" applyNumberFormat="1" applyFont="1" applyFill="1" applyBorder="1" applyAlignment="1" applyProtection="1">
      <alignment vertical="center"/>
    </xf>
    <xf numFmtId="3" fontId="7" fillId="0" borderId="42" xfId="0" applyNumberFormat="1" applyFont="1" applyFill="1" applyBorder="1" applyAlignment="1" applyProtection="1">
      <alignment vertical="center"/>
    </xf>
    <xf numFmtId="3" fontId="14" fillId="0" borderId="45" xfId="0" applyNumberFormat="1" applyFont="1" applyFill="1" applyBorder="1" applyAlignment="1" applyProtection="1">
      <alignment vertical="center"/>
    </xf>
    <xf numFmtId="9" fontId="7" fillId="0" borderId="39" xfId="0" quotePrefix="1" applyNumberFormat="1" applyFont="1" applyFill="1" applyBorder="1" applyAlignment="1" applyProtection="1">
      <alignment horizontal="center" vertical="center"/>
    </xf>
    <xf numFmtId="166" fontId="7" fillId="0" borderId="39" xfId="0" applyNumberFormat="1" applyFont="1" applyFill="1" applyBorder="1" applyAlignment="1" applyProtection="1">
      <alignment horizontal="right" vertical="center"/>
    </xf>
    <xf numFmtId="166" fontId="7" fillId="0" borderId="5" xfId="0" applyNumberFormat="1" applyFont="1" applyFill="1" applyBorder="1" applyAlignment="1" applyProtection="1">
      <alignment horizontal="right" vertical="center"/>
    </xf>
    <xf numFmtId="3" fontId="7" fillId="0" borderId="0" xfId="0" applyNumberFormat="1" applyFont="1" applyAlignment="1" applyProtection="1">
      <alignment vertical="center"/>
    </xf>
    <xf numFmtId="49" fontId="8" fillId="0" borderId="32" xfId="0" applyNumberFormat="1" applyFont="1" applyBorder="1" applyAlignment="1" applyProtection="1">
      <alignment horizontal="left" vertical="center"/>
    </xf>
    <xf numFmtId="165" fontId="8" fillId="0" borderId="0" xfId="0" applyNumberFormat="1" applyFont="1" applyBorder="1" applyAlignment="1" applyProtection="1">
      <alignment horizontal="center" vertical="center"/>
    </xf>
    <xf numFmtId="164" fontId="8" fillId="0" borderId="0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166" fontId="8" fillId="0" borderId="41" xfId="0" applyNumberFormat="1" applyFont="1" applyFill="1" applyBorder="1" applyAlignment="1" applyProtection="1">
      <alignment horizontal="right" vertical="center"/>
    </xf>
    <xf numFmtId="9" fontId="8" fillId="0" borderId="53" xfId="0" quotePrefix="1" applyNumberFormat="1" applyFont="1" applyFill="1" applyBorder="1" applyAlignment="1" applyProtection="1">
      <alignment horizontal="center" vertical="center"/>
    </xf>
    <xf numFmtId="166" fontId="8" fillId="0" borderId="54" xfId="0" applyNumberFormat="1" applyFont="1" applyFill="1" applyBorder="1" applyAlignment="1" applyProtection="1">
      <alignment horizontal="right" vertical="center"/>
    </xf>
    <xf numFmtId="166" fontId="8" fillId="0" borderId="57" xfId="0" applyNumberFormat="1" applyFont="1" applyFill="1" applyBorder="1" applyAlignment="1" applyProtection="1">
      <alignment horizontal="right" vertical="center"/>
    </xf>
    <xf numFmtId="0" fontId="11" fillId="0" borderId="0" xfId="0" applyFont="1" applyFill="1" applyAlignment="1" applyProtection="1">
      <alignment vertical="center"/>
    </xf>
    <xf numFmtId="49" fontId="18" fillId="0" borderId="36" xfId="0" applyNumberFormat="1" applyFont="1" applyFill="1" applyBorder="1" applyAlignment="1" applyProtection="1">
      <alignment horizontal="left" vertical="center"/>
    </xf>
    <xf numFmtId="0" fontId="8" fillId="0" borderId="37" xfId="0" applyFont="1" applyFill="1" applyBorder="1" applyAlignment="1" applyProtection="1">
      <alignment vertical="center"/>
    </xf>
    <xf numFmtId="0" fontId="8" fillId="0" borderId="38" xfId="0" applyFont="1" applyFill="1" applyBorder="1" applyAlignment="1" applyProtection="1">
      <alignment vertical="center"/>
    </xf>
    <xf numFmtId="3" fontId="3" fillId="0" borderId="15" xfId="0" applyNumberFormat="1" applyFont="1" applyFill="1" applyBorder="1" applyAlignment="1" applyProtection="1">
      <alignment vertical="center"/>
    </xf>
    <xf numFmtId="0" fontId="3" fillId="0" borderId="46" xfId="0" applyFont="1" applyFill="1" applyBorder="1" applyAlignment="1" applyProtection="1">
      <alignment vertical="center"/>
    </xf>
    <xf numFmtId="3" fontId="15" fillId="0" borderId="47" xfId="0" applyNumberFormat="1" applyFont="1" applyFill="1" applyBorder="1" applyAlignment="1" applyProtection="1">
      <alignment vertical="center"/>
    </xf>
    <xf numFmtId="166" fontId="8" fillId="0" borderId="4" xfId="0" applyNumberFormat="1" applyFont="1" applyFill="1" applyBorder="1" applyAlignment="1" applyProtection="1">
      <alignment horizontal="right" vertical="center"/>
    </xf>
    <xf numFmtId="167" fontId="8" fillId="0" borderId="55" xfId="0" applyNumberFormat="1" applyFont="1" applyFill="1" applyBorder="1" applyAlignment="1" applyProtection="1">
      <alignment horizontal="center" vertical="center"/>
    </xf>
    <xf numFmtId="3" fontId="3" fillId="0" borderId="56" xfId="0" applyNumberFormat="1" applyFont="1" applyFill="1" applyBorder="1" applyAlignment="1" applyProtection="1">
      <alignment vertical="center"/>
    </xf>
    <xf numFmtId="3" fontId="3" fillId="0" borderId="47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3" fontId="15" fillId="0" borderId="0" xfId="0" applyNumberFormat="1" applyFont="1" applyFill="1" applyBorder="1" applyAlignment="1" applyProtection="1">
      <alignment vertical="center"/>
    </xf>
    <xf numFmtId="9" fontId="3" fillId="0" borderId="0" xfId="0" applyNumberFormat="1" applyFont="1" applyFill="1" applyBorder="1" applyAlignment="1" applyProtection="1">
      <alignment vertical="center"/>
    </xf>
    <xf numFmtId="167" fontId="8" fillId="0" borderId="0" xfId="0" applyNumberFormat="1" applyFont="1" applyFill="1" applyBorder="1" applyAlignment="1" applyProtection="1">
      <alignment horizontal="center" vertical="center"/>
    </xf>
    <xf numFmtId="166" fontId="7" fillId="0" borderId="0" xfId="0" applyNumberFormat="1" applyFont="1" applyFill="1" applyBorder="1" applyAlignment="1" applyProtection="1">
      <alignment horizontal="right" vertical="center"/>
    </xf>
    <xf numFmtId="167" fontId="8" fillId="0" borderId="0" xfId="0" applyNumberFormat="1" applyFont="1" applyFill="1" applyBorder="1" applyAlignment="1" applyProtection="1">
      <alignment horizontal="right" vertical="center"/>
    </xf>
    <xf numFmtId="3" fontId="11" fillId="0" borderId="0" xfId="0" applyNumberFormat="1" applyFont="1" applyAlignment="1" applyProtection="1">
      <alignment vertical="center"/>
    </xf>
    <xf numFmtId="49" fontId="7" fillId="0" borderId="0" xfId="0" applyNumberFormat="1" applyFont="1" applyBorder="1" applyAlignment="1" applyProtection="1">
      <alignment vertical="center"/>
    </xf>
    <xf numFmtId="3" fontId="3" fillId="0" borderId="0" xfId="0" applyNumberFormat="1" applyFont="1" applyBorder="1" applyAlignment="1" applyProtection="1">
      <alignment vertical="center"/>
    </xf>
    <xf numFmtId="9" fontId="3" fillId="0" borderId="0" xfId="0" applyNumberFormat="1" applyFont="1" applyFill="1" applyBorder="1" applyAlignment="1" applyProtection="1">
      <alignment horizontal="right" vertical="center"/>
    </xf>
    <xf numFmtId="9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9" fontId="3" fillId="0" borderId="0" xfId="0" quotePrefix="1" applyNumberFormat="1" applyFont="1" applyFill="1" applyBorder="1" applyAlignment="1" applyProtection="1">
      <alignment horizontal="right" vertical="center"/>
    </xf>
    <xf numFmtId="49" fontId="8" fillId="0" borderId="0" xfId="0" applyNumberFormat="1" applyFont="1" applyBorder="1" applyAlignment="1" applyProtection="1">
      <alignment vertical="center"/>
    </xf>
    <xf numFmtId="49" fontId="4" fillId="0" borderId="22" xfId="0" applyNumberFormat="1" applyFont="1" applyFill="1" applyBorder="1" applyAlignment="1" applyProtection="1">
      <alignment horizontal="left" vertical="center"/>
    </xf>
    <xf numFmtId="3" fontId="4" fillId="0" borderId="23" xfId="0" applyNumberFormat="1" applyFont="1" applyFill="1" applyBorder="1" applyAlignment="1" applyProtection="1">
      <alignment vertical="center"/>
    </xf>
    <xf numFmtId="0" fontId="4" fillId="0" borderId="23" xfId="0" applyFont="1" applyFill="1" applyBorder="1" applyAlignment="1" applyProtection="1">
      <alignment vertical="center"/>
    </xf>
    <xf numFmtId="0" fontId="4" fillId="0" borderId="24" xfId="0" applyFont="1" applyFill="1" applyBorder="1" applyAlignment="1" applyProtection="1">
      <alignment vertical="center"/>
    </xf>
    <xf numFmtId="3" fontId="3" fillId="0" borderId="9" xfId="0" applyNumberFormat="1" applyFont="1" applyFill="1" applyBorder="1" applyAlignment="1" applyProtection="1">
      <alignment vertical="center"/>
    </xf>
    <xf numFmtId="3" fontId="3" fillId="0" borderId="43" xfId="0" applyNumberFormat="1" applyFont="1" applyFill="1" applyBorder="1" applyAlignment="1" applyProtection="1">
      <alignment vertical="center"/>
    </xf>
    <xf numFmtId="164" fontId="3" fillId="0" borderId="35" xfId="0" applyNumberFormat="1" applyFont="1" applyFill="1" applyBorder="1" applyAlignment="1" applyProtection="1">
      <alignment vertical="center"/>
    </xf>
    <xf numFmtId="164" fontId="3" fillId="0" borderId="28" xfId="0" applyNumberFormat="1" applyFont="1" applyFill="1" applyBorder="1" applyAlignment="1" applyProtection="1">
      <alignment horizontal="center" vertical="center"/>
    </xf>
    <xf numFmtId="164" fontId="3" fillId="0" borderId="11" xfId="0" applyNumberFormat="1" applyFont="1" applyFill="1" applyBorder="1" applyAlignment="1" applyProtection="1">
      <alignment horizontal="right" vertical="center"/>
    </xf>
    <xf numFmtId="9" fontId="3" fillId="0" borderId="35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Alignment="1" applyProtection="1">
      <alignment vertical="center"/>
    </xf>
    <xf numFmtId="3" fontId="4" fillId="0" borderId="23" xfId="0" applyNumberFormat="1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3" fontId="4" fillId="0" borderId="10" xfId="0" applyNumberFormat="1" applyFont="1" applyFill="1" applyBorder="1" applyAlignment="1" applyProtection="1">
      <alignment vertical="center"/>
    </xf>
    <xf numFmtId="3" fontId="4" fillId="0" borderId="0" xfId="0" applyNumberFormat="1" applyFont="1" applyFill="1" applyBorder="1" applyAlignment="1" applyProtection="1">
      <alignment vertical="center"/>
    </xf>
    <xf numFmtId="3" fontId="4" fillId="0" borderId="42" xfId="0" applyNumberFormat="1" applyFont="1" applyFill="1" applyBorder="1" applyAlignment="1" applyProtection="1">
      <alignment vertical="center"/>
    </xf>
    <xf numFmtId="164" fontId="4" fillId="0" borderId="35" xfId="0" applyNumberFormat="1" applyFont="1" applyBorder="1" applyAlignment="1" applyProtection="1">
      <alignment vertical="center"/>
    </xf>
    <xf numFmtId="164" fontId="4" fillId="0" borderId="28" xfId="0" applyNumberFormat="1" applyFont="1" applyBorder="1" applyAlignment="1" applyProtection="1">
      <alignment horizontal="center" vertical="center"/>
    </xf>
    <xf numFmtId="9" fontId="4" fillId="0" borderId="35" xfId="0" applyNumberFormat="1" applyFont="1" applyFill="1" applyBorder="1" applyAlignment="1" applyProtection="1">
      <alignment vertical="center"/>
    </xf>
    <xf numFmtId="3" fontId="4" fillId="0" borderId="35" xfId="0" applyNumberFormat="1" applyFont="1" applyBorder="1" applyAlignment="1" applyProtection="1">
      <alignment vertical="center"/>
    </xf>
    <xf numFmtId="3" fontId="4" fillId="0" borderId="0" xfId="0" applyNumberFormat="1" applyFont="1" applyAlignment="1" applyProtection="1">
      <alignment vertical="center"/>
    </xf>
    <xf numFmtId="49" fontId="8" fillId="0" borderId="25" xfId="0" applyNumberFormat="1" applyFont="1" applyFill="1" applyBorder="1" applyAlignment="1" applyProtection="1">
      <alignment horizontal="right" vertical="center"/>
    </xf>
    <xf numFmtId="3" fontId="8" fillId="0" borderId="21" xfId="0" applyNumberFormat="1" applyFont="1" applyBorder="1" applyAlignment="1" applyProtection="1">
      <alignment vertical="center"/>
    </xf>
    <xf numFmtId="0" fontId="8" fillId="0" borderId="21" xfId="0" applyFont="1" applyFill="1" applyBorder="1" applyAlignment="1" applyProtection="1">
      <alignment vertical="center"/>
    </xf>
    <xf numFmtId="0" fontId="8" fillId="0" borderId="13" xfId="0" applyFont="1" applyFill="1" applyBorder="1" applyAlignment="1" applyProtection="1">
      <alignment vertical="center"/>
    </xf>
    <xf numFmtId="0" fontId="8" fillId="0" borderId="10" xfId="0" applyFont="1" applyFill="1" applyBorder="1" applyAlignment="1" applyProtection="1">
      <alignment vertical="center"/>
    </xf>
    <xf numFmtId="0" fontId="8" fillId="0" borderId="42" xfId="0" applyFont="1" applyFill="1" applyBorder="1" applyAlignment="1" applyProtection="1">
      <alignment vertical="center"/>
    </xf>
    <xf numFmtId="0" fontId="15" fillId="0" borderId="45" xfId="0" applyFont="1" applyFill="1" applyBorder="1" applyAlignment="1" applyProtection="1">
      <alignment vertical="center"/>
    </xf>
    <xf numFmtId="164" fontId="8" fillId="0" borderId="0" xfId="0" applyNumberFormat="1" applyFont="1" applyBorder="1" applyAlignment="1" applyProtection="1">
      <alignment horizontal="center" vertical="center"/>
    </xf>
    <xf numFmtId="4" fontId="8" fillId="0" borderId="0" xfId="0" applyNumberFormat="1" applyFont="1" applyFill="1" applyBorder="1" applyAlignment="1" applyProtection="1">
      <alignment horizontal="right" vertical="center"/>
    </xf>
    <xf numFmtId="4" fontId="8" fillId="0" borderId="0" xfId="0" applyNumberFormat="1" applyFont="1" applyBorder="1" applyAlignment="1" applyProtection="1">
      <alignment horizontal="right" vertical="center"/>
    </xf>
    <xf numFmtId="164" fontId="8" fillId="0" borderId="18" xfId="0" applyNumberFormat="1" applyFont="1" applyBorder="1" applyAlignment="1" applyProtection="1">
      <alignment horizontal="center" vertical="center"/>
    </xf>
    <xf numFmtId="4" fontId="8" fillId="0" borderId="18" xfId="0" applyNumberFormat="1" applyFont="1" applyFill="1" applyBorder="1" applyAlignment="1" applyProtection="1">
      <alignment horizontal="right" vertical="center"/>
    </xf>
    <xf numFmtId="4" fontId="8" fillId="0" borderId="18" xfId="0" applyNumberFormat="1" applyFont="1" applyBorder="1" applyAlignment="1" applyProtection="1">
      <alignment horizontal="right" vertical="center"/>
    </xf>
    <xf numFmtId="49" fontId="8" fillId="0" borderId="26" xfId="0" applyNumberFormat="1" applyFont="1" applyFill="1" applyBorder="1" applyAlignment="1" applyProtection="1">
      <alignment horizontal="right" vertical="center"/>
    </xf>
    <xf numFmtId="3" fontId="8" fillId="0" borderId="7" xfId="0" applyNumberFormat="1" applyFont="1" applyBorder="1" applyAlignment="1" applyProtection="1">
      <alignment vertical="center"/>
    </xf>
    <xf numFmtId="0" fontId="8" fillId="0" borderId="7" xfId="0" applyFont="1" applyFill="1" applyBorder="1" applyAlignment="1" applyProtection="1">
      <alignment vertical="center"/>
    </xf>
    <xf numFmtId="0" fontId="8" fillId="0" borderId="20" xfId="0" applyFont="1" applyFill="1" applyBorder="1" applyAlignment="1" applyProtection="1">
      <alignment vertical="center"/>
    </xf>
    <xf numFmtId="164" fontId="8" fillId="0" borderId="34" xfId="0" applyNumberFormat="1" applyFont="1" applyBorder="1" applyAlignment="1" applyProtection="1">
      <alignment horizontal="right" vertical="center"/>
    </xf>
    <xf numFmtId="164" fontId="8" fillId="0" borderId="19" xfId="0" applyNumberFormat="1" applyFont="1" applyBorder="1" applyAlignment="1" applyProtection="1">
      <alignment horizontal="right" vertical="center"/>
    </xf>
    <xf numFmtId="9" fontId="8" fillId="0" borderId="34" xfId="0" applyNumberFormat="1" applyFont="1" applyFill="1" applyBorder="1" applyAlignment="1" applyProtection="1">
      <alignment horizontal="right" vertical="center"/>
    </xf>
    <xf numFmtId="9" fontId="8" fillId="0" borderId="34" xfId="0" applyNumberFormat="1" applyFont="1" applyBorder="1" applyAlignment="1" applyProtection="1">
      <alignment horizontal="right" vertical="center"/>
    </xf>
    <xf numFmtId="3" fontId="8" fillId="0" borderId="34" xfId="0" applyNumberFormat="1" applyFont="1" applyBorder="1" applyAlignment="1" applyProtection="1">
      <alignment horizontal="right" vertical="center"/>
    </xf>
    <xf numFmtId="164" fontId="4" fillId="0" borderId="23" xfId="0" applyNumberFormat="1" applyFont="1" applyBorder="1" applyAlignment="1" applyProtection="1">
      <alignment horizontal="center" vertical="center"/>
    </xf>
    <xf numFmtId="164" fontId="8" fillId="0" borderId="31" xfId="0" applyNumberFormat="1" applyFont="1" applyBorder="1" applyAlignment="1" applyProtection="1">
      <alignment vertical="center"/>
    </xf>
    <xf numFmtId="164" fontId="8" fillId="0" borderId="21" xfId="0" applyNumberFormat="1" applyFont="1" applyBorder="1" applyAlignment="1" applyProtection="1">
      <alignment horizontal="center" vertical="center"/>
    </xf>
    <xf numFmtId="164" fontId="8" fillId="0" borderId="12" xfId="0" applyNumberFormat="1" applyFont="1" applyBorder="1" applyAlignment="1" applyProtection="1">
      <alignment vertical="center"/>
    </xf>
    <xf numFmtId="9" fontId="8" fillId="0" borderId="31" xfId="0" applyNumberFormat="1" applyFont="1" applyFill="1" applyBorder="1" applyAlignment="1" applyProtection="1">
      <alignment vertical="center"/>
    </xf>
    <xf numFmtId="4" fontId="8" fillId="0" borderId="21" xfId="0" applyNumberFormat="1" applyFont="1" applyFill="1" applyBorder="1" applyAlignment="1" applyProtection="1">
      <alignment horizontal="right" vertical="center"/>
    </xf>
    <xf numFmtId="9" fontId="8" fillId="0" borderId="31" xfId="0" applyNumberFormat="1" applyFont="1" applyBorder="1" applyAlignment="1" applyProtection="1">
      <alignment vertical="center"/>
    </xf>
    <xf numFmtId="3" fontId="8" fillId="0" borderId="31" xfId="0" applyNumberFormat="1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horizontal="right" vertical="center"/>
    </xf>
    <xf numFmtId="164" fontId="8" fillId="0" borderId="5" xfId="0" applyNumberFormat="1" applyFont="1" applyBorder="1" applyAlignment="1" applyProtection="1">
      <alignment vertical="center"/>
    </xf>
    <xf numFmtId="9" fontId="8" fillId="0" borderId="41" xfId="0" applyNumberFormat="1" applyFont="1" applyFill="1" applyBorder="1" applyAlignment="1" applyProtection="1">
      <alignment vertical="center"/>
    </xf>
    <xf numFmtId="4" fontId="8" fillId="0" borderId="59" xfId="0" applyNumberFormat="1" applyFont="1" applyFill="1" applyBorder="1" applyAlignment="1" applyProtection="1">
      <alignment horizontal="right" vertical="center"/>
    </xf>
    <xf numFmtId="9" fontId="8" fillId="0" borderId="41" xfId="0" applyNumberFormat="1" applyFont="1" applyBorder="1" applyAlignment="1" applyProtection="1">
      <alignment vertical="center"/>
    </xf>
    <xf numFmtId="49" fontId="4" fillId="0" borderId="32" xfId="0" applyNumberFormat="1" applyFont="1" applyFill="1" applyBorder="1" applyAlignment="1" applyProtection="1">
      <alignment horizontal="left" vertical="center"/>
    </xf>
    <xf numFmtId="3" fontId="4" fillId="0" borderId="0" xfId="0" applyNumberFormat="1" applyFont="1" applyBorder="1" applyAlignment="1" applyProtection="1">
      <alignment vertical="center"/>
    </xf>
    <xf numFmtId="0" fontId="4" fillId="0" borderId="6" xfId="0" applyFont="1" applyFill="1" applyBorder="1" applyAlignment="1" applyProtection="1">
      <alignment vertical="center"/>
    </xf>
    <xf numFmtId="164" fontId="4" fillId="0" borderId="33" xfId="0" applyNumberFormat="1" applyFont="1" applyBorder="1" applyAlignment="1" applyProtection="1">
      <alignment vertical="center"/>
    </xf>
    <xf numFmtId="164" fontId="4" fillId="0" borderId="62" xfId="0" applyNumberFormat="1" applyFont="1" applyBorder="1" applyAlignment="1" applyProtection="1">
      <alignment horizontal="center" vertical="center"/>
    </xf>
    <xf numFmtId="9" fontId="4" fillId="0" borderId="33" xfId="0" applyNumberFormat="1" applyFont="1" applyFill="1" applyBorder="1" applyAlignment="1" applyProtection="1">
      <alignment vertical="center"/>
    </xf>
    <xf numFmtId="4" fontId="4" fillId="0" borderId="33" xfId="0" applyNumberFormat="1" applyFont="1" applyFill="1" applyBorder="1" applyAlignment="1" applyProtection="1">
      <alignment horizontal="right" vertical="center"/>
    </xf>
    <xf numFmtId="164" fontId="4" fillId="0" borderId="5" xfId="0" applyNumberFormat="1" applyFont="1" applyBorder="1" applyAlignment="1" applyProtection="1">
      <alignment vertical="center"/>
    </xf>
    <xf numFmtId="164" fontId="4" fillId="0" borderId="7" xfId="0" applyNumberFormat="1" applyFont="1" applyBorder="1" applyAlignment="1" applyProtection="1">
      <alignment horizontal="center" vertical="center"/>
    </xf>
    <xf numFmtId="164" fontId="4" fillId="0" borderId="8" xfId="0" applyNumberFormat="1" applyFont="1" applyBorder="1" applyAlignment="1" applyProtection="1">
      <alignment vertical="center"/>
    </xf>
    <xf numFmtId="4" fontId="4" fillId="0" borderId="34" xfId="0" applyNumberFormat="1" applyFont="1" applyFill="1" applyBorder="1" applyAlignment="1" applyProtection="1">
      <alignment horizontal="right" vertical="center"/>
    </xf>
    <xf numFmtId="3" fontId="4" fillId="0" borderId="5" xfId="0" applyNumberFormat="1" applyFont="1" applyFill="1" applyBorder="1" applyAlignment="1" applyProtection="1">
      <alignment vertical="center"/>
    </xf>
    <xf numFmtId="9" fontId="3" fillId="0" borderId="5" xfId="0" applyNumberFormat="1" applyFont="1" applyFill="1" applyBorder="1" applyAlignment="1" applyProtection="1">
      <alignment vertical="center"/>
    </xf>
    <xf numFmtId="164" fontId="4" fillId="0" borderId="0" xfId="0" applyNumberFormat="1" applyFont="1" applyBorder="1" applyAlignment="1" applyProtection="1">
      <alignment horizontal="center" vertical="center"/>
    </xf>
    <xf numFmtId="3" fontId="4" fillId="0" borderId="35" xfId="0" applyNumberFormat="1" applyFont="1" applyFill="1" applyBorder="1" applyAlignment="1" applyProtection="1">
      <alignment vertical="center"/>
    </xf>
    <xf numFmtId="3" fontId="8" fillId="0" borderId="21" xfId="0" applyNumberFormat="1" applyFont="1" applyFill="1" applyBorder="1" applyAlignment="1" applyProtection="1">
      <alignment vertical="center"/>
    </xf>
    <xf numFmtId="164" fontId="8" fillId="0" borderId="31" xfId="0" applyNumberFormat="1" applyFont="1" applyFill="1" applyBorder="1" applyAlignment="1" applyProtection="1">
      <alignment vertical="center"/>
    </xf>
    <xf numFmtId="164" fontId="8" fillId="0" borderId="21" xfId="0" applyNumberFormat="1" applyFont="1" applyFill="1" applyBorder="1" applyAlignment="1" applyProtection="1">
      <alignment horizontal="center" vertical="center"/>
    </xf>
    <xf numFmtId="164" fontId="8" fillId="0" borderId="12" xfId="0" applyNumberFormat="1" applyFont="1" applyFill="1" applyBorder="1" applyAlignment="1" applyProtection="1">
      <alignment vertical="center"/>
    </xf>
    <xf numFmtId="3" fontId="8" fillId="0" borderId="31" xfId="0" applyNumberFormat="1" applyFont="1" applyFill="1" applyBorder="1" applyAlignment="1" applyProtection="1">
      <alignment vertical="center"/>
    </xf>
    <xf numFmtId="3" fontId="8" fillId="0" borderId="0" xfId="0" applyNumberFormat="1" applyFont="1" applyFill="1" applyAlignment="1" applyProtection="1">
      <alignment vertical="center"/>
    </xf>
    <xf numFmtId="3" fontId="8" fillId="0" borderId="7" xfId="0" applyNumberFormat="1" applyFont="1" applyFill="1" applyBorder="1" applyAlignment="1" applyProtection="1">
      <alignment vertical="center"/>
    </xf>
    <xf numFmtId="164" fontId="8" fillId="0" borderId="34" xfId="0" applyNumberFormat="1" applyFont="1" applyFill="1" applyBorder="1" applyAlignment="1" applyProtection="1">
      <alignment vertical="center"/>
    </xf>
    <xf numFmtId="164" fontId="8" fillId="0" borderId="7" xfId="0" applyNumberFormat="1" applyFont="1" applyFill="1" applyBorder="1" applyAlignment="1" applyProtection="1">
      <alignment horizontal="center" vertical="center"/>
    </xf>
    <xf numFmtId="164" fontId="8" fillId="0" borderId="19" xfId="0" applyNumberFormat="1" applyFont="1" applyFill="1" applyBorder="1" applyAlignment="1" applyProtection="1">
      <alignment vertical="center"/>
    </xf>
    <xf numFmtId="9" fontId="8" fillId="0" borderId="34" xfId="0" applyNumberFormat="1" applyFont="1" applyFill="1" applyBorder="1" applyAlignment="1" applyProtection="1">
      <alignment vertical="center"/>
    </xf>
    <xf numFmtId="4" fontId="8" fillId="0" borderId="7" xfId="0" applyNumberFormat="1" applyFont="1" applyFill="1" applyBorder="1" applyAlignment="1" applyProtection="1">
      <alignment horizontal="right" vertical="center"/>
    </xf>
    <xf numFmtId="3" fontId="8" fillId="0" borderId="34" xfId="0" applyNumberFormat="1" applyFont="1" applyFill="1" applyBorder="1" applyAlignment="1" applyProtection="1">
      <alignment vertical="center"/>
    </xf>
    <xf numFmtId="164" fontId="8" fillId="0" borderId="34" xfId="0" applyNumberFormat="1" applyFont="1" applyBorder="1" applyAlignment="1" applyProtection="1">
      <alignment vertical="center"/>
    </xf>
    <xf numFmtId="164" fontId="8" fillId="0" borderId="7" xfId="0" applyNumberFormat="1" applyFont="1" applyBorder="1" applyAlignment="1" applyProtection="1">
      <alignment horizontal="center" vertical="center"/>
    </xf>
    <xf numFmtId="164" fontId="8" fillId="0" borderId="19" xfId="0" applyNumberFormat="1" applyFont="1" applyBorder="1" applyAlignment="1" applyProtection="1">
      <alignment vertical="center"/>
    </xf>
    <xf numFmtId="9" fontId="8" fillId="0" borderId="34" xfId="0" applyNumberFormat="1" applyFont="1" applyBorder="1" applyAlignment="1" applyProtection="1">
      <alignment vertical="center"/>
    </xf>
    <xf numFmtId="164" fontId="8" fillId="0" borderId="33" xfId="0" applyNumberFormat="1" applyFont="1" applyBorder="1" applyAlignment="1" applyProtection="1">
      <alignment vertical="center"/>
    </xf>
    <xf numFmtId="164" fontId="8" fillId="0" borderId="52" xfId="0" applyNumberFormat="1" applyFont="1" applyBorder="1" applyAlignment="1" applyProtection="1">
      <alignment horizontal="center" vertical="center"/>
    </xf>
    <xf numFmtId="3" fontId="8" fillId="0" borderId="34" xfId="0" applyNumberFormat="1" applyFont="1" applyBorder="1" applyAlignment="1" applyProtection="1">
      <alignment vertical="center"/>
    </xf>
    <xf numFmtId="4" fontId="8" fillId="0" borderId="7" xfId="0" applyNumberFormat="1" applyFont="1" applyBorder="1" applyAlignment="1" applyProtection="1">
      <alignment horizontal="right" vertical="center"/>
    </xf>
    <xf numFmtId="0" fontId="7" fillId="0" borderId="10" xfId="0" applyFont="1" applyFill="1" applyBorder="1" applyAlignment="1" applyProtection="1">
      <alignment vertical="center"/>
    </xf>
    <xf numFmtId="0" fontId="7" fillId="0" borderId="42" xfId="0" applyFont="1" applyFill="1" applyBorder="1" applyAlignment="1" applyProtection="1">
      <alignment vertical="center"/>
    </xf>
    <xf numFmtId="0" fontId="14" fillId="0" borderId="45" xfId="0" applyFont="1" applyFill="1" applyBorder="1" applyAlignment="1" applyProtection="1">
      <alignment vertical="center"/>
    </xf>
    <xf numFmtId="3" fontId="12" fillId="0" borderId="0" xfId="0" applyNumberFormat="1" applyFont="1" applyFill="1" applyBorder="1" applyAlignment="1" applyProtection="1">
      <alignment vertical="center"/>
    </xf>
    <xf numFmtId="49" fontId="7" fillId="0" borderId="36" xfId="0" applyNumberFormat="1" applyFont="1" applyFill="1" applyBorder="1" applyAlignment="1" applyProtection="1">
      <alignment horizontal="center" vertical="center"/>
    </xf>
    <xf numFmtId="0" fontId="7" fillId="0" borderId="37" xfId="0" applyFont="1" applyFill="1" applyBorder="1" applyAlignment="1" applyProtection="1">
      <alignment vertical="center"/>
    </xf>
    <xf numFmtId="0" fontId="7" fillId="0" borderId="38" xfId="0" applyFont="1" applyFill="1" applyBorder="1" applyAlignment="1" applyProtection="1">
      <alignment vertical="center"/>
    </xf>
    <xf numFmtId="3" fontId="4" fillId="0" borderId="15" xfId="0" applyNumberFormat="1" applyFont="1" applyFill="1" applyBorder="1" applyAlignment="1" applyProtection="1">
      <alignment vertical="center"/>
    </xf>
    <xf numFmtId="0" fontId="4" fillId="0" borderId="46" xfId="0" applyFont="1" applyFill="1" applyBorder="1" applyAlignment="1" applyProtection="1">
      <alignment vertical="center"/>
    </xf>
    <xf numFmtId="3" fontId="14" fillId="0" borderId="47" xfId="0" applyNumberFormat="1" applyFont="1" applyFill="1" applyBorder="1" applyAlignment="1" applyProtection="1">
      <alignment vertical="center"/>
    </xf>
    <xf numFmtId="164" fontId="7" fillId="0" borderId="39" xfId="0" applyNumberFormat="1" applyFont="1" applyFill="1" applyBorder="1" applyAlignment="1" applyProtection="1">
      <alignment vertical="center"/>
    </xf>
    <xf numFmtId="164" fontId="7" fillId="0" borderId="40" xfId="0" applyNumberFormat="1" applyFont="1" applyFill="1" applyBorder="1" applyAlignment="1" applyProtection="1">
      <alignment vertical="center"/>
    </xf>
    <xf numFmtId="9" fontId="7" fillId="0" borderId="39" xfId="0" applyNumberFormat="1" applyFont="1" applyFill="1" applyBorder="1" applyAlignment="1" applyProtection="1">
      <alignment vertical="center"/>
    </xf>
    <xf numFmtId="4" fontId="7" fillId="0" borderId="38" xfId="0" applyNumberFormat="1" applyFont="1" applyFill="1" applyBorder="1" applyAlignment="1" applyProtection="1">
      <alignment horizontal="right" vertical="center"/>
    </xf>
    <xf numFmtId="3" fontId="7" fillId="0" borderId="39" xfId="0" applyNumberFormat="1" applyFont="1" applyFill="1" applyBorder="1" applyAlignment="1" applyProtection="1">
      <alignment vertical="center"/>
    </xf>
    <xf numFmtId="3" fontId="3" fillId="0" borderId="0" xfId="0" applyNumberFormat="1" applyFont="1" applyBorder="1" applyAlignment="1" applyProtection="1">
      <alignment horizontal="center" vertical="center"/>
    </xf>
    <xf numFmtId="3" fontId="3" fillId="0" borderId="0" xfId="0" applyNumberFormat="1" applyFont="1" applyBorder="1" applyAlignment="1" applyProtection="1">
      <alignment horizontal="right" vertical="center"/>
    </xf>
    <xf numFmtId="0" fontId="8" fillId="0" borderId="0" xfId="0" applyFont="1" applyFill="1" applyBorder="1" applyProtection="1"/>
    <xf numFmtId="0" fontId="8" fillId="0" borderId="0" xfId="0" applyFont="1" applyFill="1" applyBorder="1" applyAlignment="1" applyProtection="1">
      <alignment horizontal="right" vertical="center"/>
    </xf>
    <xf numFmtId="0" fontId="8" fillId="0" borderId="0" xfId="0" applyNumberFormat="1" applyFont="1" applyFill="1" applyBorder="1" applyAlignment="1" applyProtection="1">
      <alignment horizontal="right" vertical="center"/>
    </xf>
    <xf numFmtId="49" fontId="8" fillId="0" borderId="0" xfId="2" applyNumberFormat="1" applyFont="1" applyFill="1" applyBorder="1" applyAlignment="1" applyProtection="1">
      <alignment horizontal="left"/>
    </xf>
    <xf numFmtId="49" fontId="8" fillId="0" borderId="0" xfId="2" applyNumberFormat="1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right"/>
    </xf>
    <xf numFmtId="49" fontId="3" fillId="0" borderId="0" xfId="0" quotePrefix="1" applyNumberFormat="1" applyFont="1" applyBorder="1" applyAlignment="1" applyProtection="1">
      <alignment horizontal="center" vertical="center"/>
    </xf>
    <xf numFmtId="0" fontId="7" fillId="0" borderId="0" xfId="0" applyFont="1" applyFill="1" applyBorder="1" applyProtection="1"/>
    <xf numFmtId="3" fontId="12" fillId="0" borderId="0" xfId="0" applyNumberFormat="1" applyFont="1" applyFill="1" applyAlignment="1" applyProtection="1">
      <alignment vertical="center"/>
    </xf>
    <xf numFmtId="49" fontId="8" fillId="0" borderId="27" xfId="2" applyNumberFormat="1" applyFont="1" applyFill="1" applyBorder="1" applyAlignment="1" applyProtection="1">
      <alignment horizontal="center"/>
    </xf>
    <xf numFmtId="165" fontId="8" fillId="0" borderId="28" xfId="0" applyNumberFormat="1" applyFont="1" applyBorder="1" applyAlignment="1" applyProtection="1">
      <alignment horizontal="center"/>
    </xf>
    <xf numFmtId="0" fontId="8" fillId="0" borderId="28" xfId="0" applyFont="1" applyFill="1" applyBorder="1" applyProtection="1"/>
    <xf numFmtId="0" fontId="8" fillId="0" borderId="14" xfId="0" applyFont="1" applyFill="1" applyBorder="1" applyAlignment="1" applyProtection="1">
      <alignment horizontal="left"/>
    </xf>
    <xf numFmtId="3" fontId="3" fillId="0" borderId="44" xfId="0" applyNumberFormat="1" applyFont="1" applyFill="1" applyBorder="1" applyAlignment="1" applyProtection="1">
      <alignment vertical="center"/>
    </xf>
    <xf numFmtId="170" fontId="8" fillId="0" borderId="29" xfId="2" applyNumberFormat="1" applyFont="1" applyFill="1" applyBorder="1" applyAlignment="1" applyProtection="1">
      <alignment horizontal="right"/>
    </xf>
    <xf numFmtId="49" fontId="8" fillId="0" borderId="26" xfId="2" applyNumberFormat="1" applyFont="1" applyFill="1" applyBorder="1" applyAlignment="1" applyProtection="1">
      <alignment horizontal="center"/>
    </xf>
    <xf numFmtId="165" fontId="8" fillId="0" borderId="7" xfId="0" applyNumberFormat="1" applyFont="1" applyBorder="1" applyAlignment="1" applyProtection="1">
      <alignment horizontal="center"/>
    </xf>
    <xf numFmtId="0" fontId="8" fillId="0" borderId="7" xfId="0" applyFont="1" applyFill="1" applyBorder="1" applyProtection="1"/>
    <xf numFmtId="0" fontId="8" fillId="0" borderId="20" xfId="0" applyFont="1" applyFill="1" applyBorder="1" applyAlignment="1" applyProtection="1">
      <alignment horizontal="left"/>
    </xf>
    <xf numFmtId="3" fontId="3" fillId="0" borderId="10" xfId="0" applyNumberFormat="1" applyFont="1" applyFill="1" applyBorder="1" applyAlignment="1" applyProtection="1">
      <alignment vertical="center"/>
    </xf>
    <xf numFmtId="3" fontId="3" fillId="0" borderId="42" xfId="0" applyNumberFormat="1" applyFont="1" applyFill="1" applyBorder="1" applyAlignment="1" applyProtection="1">
      <alignment vertical="center"/>
    </xf>
    <xf numFmtId="3" fontId="3" fillId="0" borderId="45" xfId="0" applyNumberFormat="1" applyFont="1" applyFill="1" applyBorder="1" applyAlignment="1" applyProtection="1">
      <alignment vertical="center"/>
    </xf>
    <xf numFmtId="170" fontId="8" fillId="0" borderId="34" xfId="2" applyNumberFormat="1" applyFont="1" applyFill="1" applyBorder="1" applyAlignment="1" applyProtection="1">
      <alignment horizontal="right"/>
    </xf>
    <xf numFmtId="170" fontId="8" fillId="0" borderId="33" xfId="2" applyNumberFormat="1" applyFont="1" applyFill="1" applyBorder="1" applyAlignment="1" applyProtection="1">
      <alignment horizontal="right"/>
    </xf>
    <xf numFmtId="49" fontId="8" fillId="0" borderId="22" xfId="3" applyNumberFormat="1" applyFont="1" applyFill="1" applyBorder="1" applyAlignment="1" applyProtection="1">
      <alignment horizontal="center"/>
    </xf>
    <xf numFmtId="165" fontId="8" fillId="0" borderId="23" xfId="0" applyNumberFormat="1" applyFont="1" applyBorder="1" applyAlignment="1" applyProtection="1">
      <alignment horizontal="center"/>
    </xf>
    <xf numFmtId="0" fontId="8" fillId="0" borderId="23" xfId="0" applyFont="1" applyFill="1" applyBorder="1" applyProtection="1"/>
    <xf numFmtId="0" fontId="8" fillId="0" borderId="24" xfId="0" applyFont="1" applyFill="1" applyBorder="1" applyProtection="1"/>
    <xf numFmtId="49" fontId="3" fillId="0" borderId="0" xfId="0" applyNumberFormat="1" applyFont="1" applyFill="1" applyBorder="1" applyAlignment="1" applyProtection="1">
      <alignment vertical="center"/>
    </xf>
    <xf numFmtId="3" fontId="3" fillId="0" borderId="48" xfId="0" applyNumberFormat="1" applyFont="1" applyFill="1" applyBorder="1" applyAlignment="1" applyProtection="1">
      <alignment vertical="center"/>
    </xf>
    <xf numFmtId="3" fontId="8" fillId="0" borderId="35" xfId="3" applyNumberFormat="1" applyFont="1" applyFill="1" applyBorder="1" applyAlignment="1" applyProtection="1">
      <alignment horizontal="right"/>
    </xf>
    <xf numFmtId="49" fontId="8" fillId="0" borderId="25" xfId="3" applyNumberFormat="1" applyFont="1" applyFill="1" applyBorder="1" applyAlignment="1" applyProtection="1">
      <alignment horizontal="center"/>
    </xf>
    <xf numFmtId="165" fontId="8" fillId="0" borderId="21" xfId="0" applyNumberFormat="1" applyFont="1" applyBorder="1" applyAlignment="1" applyProtection="1">
      <alignment horizontal="center"/>
    </xf>
    <xf numFmtId="0" fontId="8" fillId="0" borderId="21" xfId="0" applyFont="1" applyFill="1" applyBorder="1" applyProtection="1"/>
    <xf numFmtId="0" fontId="8" fillId="0" borderId="13" xfId="0" applyFont="1" applyFill="1" applyBorder="1" applyProtection="1"/>
    <xf numFmtId="3" fontId="3" fillId="0" borderId="49" xfId="0" applyNumberFormat="1" applyFont="1" applyFill="1" applyBorder="1" applyAlignment="1" applyProtection="1">
      <alignment vertical="center"/>
    </xf>
    <xf numFmtId="3" fontId="8" fillId="0" borderId="31" xfId="3" applyNumberFormat="1" applyFont="1" applyFill="1" applyBorder="1" applyAlignment="1" applyProtection="1">
      <alignment horizontal="right"/>
    </xf>
    <xf numFmtId="49" fontId="8" fillId="0" borderId="25" xfId="1" applyNumberFormat="1" applyFont="1" applyFill="1" applyBorder="1" applyAlignment="1" applyProtection="1">
      <alignment horizontal="center"/>
    </xf>
    <xf numFmtId="171" fontId="8" fillId="0" borderId="31" xfId="1" applyNumberFormat="1" applyFont="1" applyFill="1" applyBorder="1" applyAlignment="1" applyProtection="1">
      <alignment horizontal="right" vertical="center"/>
    </xf>
    <xf numFmtId="49" fontId="8" fillId="0" borderId="25" xfId="2" applyNumberFormat="1" applyFont="1" applyFill="1" applyBorder="1" applyAlignment="1" applyProtection="1">
      <alignment horizontal="center"/>
    </xf>
    <xf numFmtId="2" fontId="8" fillId="0" borderId="31" xfId="2" applyNumberFormat="1" applyFont="1" applyFill="1" applyBorder="1" applyAlignment="1" applyProtection="1">
      <alignment horizontal="right"/>
    </xf>
    <xf numFmtId="49" fontId="8" fillId="0" borderId="26" xfId="1" applyNumberFormat="1" applyFont="1" applyFill="1" applyBorder="1" applyAlignment="1" applyProtection="1">
      <alignment horizontal="center"/>
    </xf>
    <xf numFmtId="0" fontId="8" fillId="0" borderId="20" xfId="0" applyFont="1" applyFill="1" applyBorder="1" applyProtection="1"/>
    <xf numFmtId="164" fontId="8" fillId="0" borderId="34" xfId="1" applyNumberFormat="1" applyFont="1" applyFill="1" applyBorder="1" applyAlignment="1" applyProtection="1">
      <alignment horizontal="right"/>
    </xf>
    <xf numFmtId="49" fontId="7" fillId="0" borderId="27" xfId="1" applyNumberFormat="1" applyFont="1" applyFill="1" applyBorder="1" applyAlignment="1" applyProtection="1">
      <alignment horizontal="center"/>
    </xf>
    <xf numFmtId="165" fontId="7" fillId="0" borderId="28" xfId="0" applyNumberFormat="1" applyFont="1" applyBorder="1" applyAlignment="1" applyProtection="1">
      <alignment horizontal="center"/>
    </xf>
    <xf numFmtId="0" fontId="7" fillId="0" borderId="28" xfId="0" applyFont="1" applyFill="1" applyBorder="1" applyProtection="1"/>
    <xf numFmtId="0" fontId="7" fillId="0" borderId="14" xfId="0" applyFont="1" applyFill="1" applyBorder="1" applyProtection="1"/>
    <xf numFmtId="3" fontId="7" fillId="0" borderId="29" xfId="1" applyNumberFormat="1" applyFont="1" applyFill="1" applyBorder="1" applyAlignment="1" applyProtection="1">
      <alignment horizontal="right"/>
    </xf>
    <xf numFmtId="0" fontId="8" fillId="0" borderId="7" xfId="0" applyFont="1" applyBorder="1" applyProtection="1"/>
    <xf numFmtId="2" fontId="8" fillId="0" borderId="5" xfId="2" applyNumberFormat="1" applyFont="1" applyFill="1" applyBorder="1" applyAlignment="1" applyProtection="1">
      <alignment horizontal="right"/>
    </xf>
    <xf numFmtId="49" fontId="7" fillId="0" borderId="27" xfId="2" applyNumberFormat="1" applyFont="1" applyFill="1" applyBorder="1" applyAlignment="1" applyProtection="1">
      <alignment horizontal="center"/>
    </xf>
    <xf numFmtId="3" fontId="7" fillId="0" borderId="29" xfId="2" applyNumberFormat="1" applyFont="1" applyFill="1" applyBorder="1" applyAlignment="1" applyProtection="1">
      <alignment horizontal="right"/>
    </xf>
    <xf numFmtId="0" fontId="7" fillId="0" borderId="7" xfId="0" applyFont="1" applyFill="1" applyBorder="1" applyProtection="1"/>
    <xf numFmtId="3" fontId="3" fillId="0" borderId="46" xfId="0" applyNumberFormat="1" applyFont="1" applyFill="1" applyBorder="1" applyAlignment="1" applyProtection="1">
      <alignment vertical="center"/>
    </xf>
    <xf numFmtId="4" fontId="7" fillId="0" borderId="34" xfId="3" applyNumberFormat="1" applyFont="1" applyFill="1" applyBorder="1" applyAlignment="1" applyProtection="1">
      <alignment horizontal="right"/>
    </xf>
    <xf numFmtId="3" fontId="7" fillId="0" borderId="15" xfId="1" applyNumberFormat="1" applyFont="1" applyFill="1" applyBorder="1" applyAlignment="1" applyProtection="1">
      <alignment horizontal="right" vertical="center"/>
    </xf>
    <xf numFmtId="3" fontId="7" fillId="0" borderId="47" xfId="1" applyNumberFormat="1" applyFont="1" applyFill="1" applyBorder="1" applyAlignment="1" applyProtection="1">
      <alignment horizontal="right" vertical="center"/>
    </xf>
    <xf numFmtId="0" fontId="3" fillId="0" borderId="50" xfId="0" applyFont="1" applyBorder="1" applyProtection="1"/>
    <xf numFmtId="49" fontId="5" fillId="0" borderId="0" xfId="1" applyNumberFormat="1" applyFont="1" applyFill="1" applyBorder="1" applyAlignment="1" applyProtection="1">
      <alignment horizontal="center" vertical="center"/>
    </xf>
    <xf numFmtId="3" fontId="7" fillId="0" borderId="0" xfId="1" applyNumberFormat="1" applyFont="1" applyFill="1" applyBorder="1" applyAlignment="1" applyProtection="1">
      <alignment horizontal="right" vertical="center"/>
    </xf>
    <xf numFmtId="167" fontId="7" fillId="0" borderId="0" xfId="1" applyNumberFormat="1" applyFont="1" applyFill="1" applyBorder="1" applyAlignment="1" applyProtection="1">
      <alignment horizontal="center" vertical="center"/>
    </xf>
    <xf numFmtId="167" fontId="7" fillId="0" borderId="0" xfId="1" applyNumberFormat="1" applyFont="1" applyFill="1" applyBorder="1" applyAlignment="1" applyProtection="1">
      <alignment horizontal="right" vertical="center"/>
    </xf>
    <xf numFmtId="0" fontId="3" fillId="0" borderId="0" xfId="0" applyFont="1" applyFill="1" applyProtection="1"/>
    <xf numFmtId="49" fontId="3" fillId="0" borderId="0" xfId="0" applyNumberFormat="1" applyFont="1" applyFill="1" applyBorder="1" applyAlignment="1" applyProtection="1">
      <alignment horizontal="center" vertical="center"/>
    </xf>
    <xf numFmtId="3" fontId="1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49" fontId="8" fillId="0" borderId="27" xfId="1" applyNumberFormat="1" applyFont="1" applyFill="1" applyBorder="1" applyAlignment="1" applyProtection="1">
      <alignment horizontal="center" vertical="center"/>
    </xf>
    <xf numFmtId="0" fontId="8" fillId="0" borderId="28" xfId="0" applyFont="1" applyFill="1" applyBorder="1" applyAlignment="1" applyProtection="1">
      <alignment vertical="center"/>
    </xf>
    <xf numFmtId="0" fontId="8" fillId="0" borderId="14" xfId="0" applyFont="1" applyFill="1" applyBorder="1" applyAlignment="1" applyProtection="1">
      <alignment vertical="center"/>
    </xf>
    <xf numFmtId="3" fontId="3" fillId="0" borderId="51" xfId="0" applyNumberFormat="1" applyFont="1" applyFill="1" applyBorder="1" applyAlignment="1" applyProtection="1">
      <alignment vertical="center"/>
    </xf>
    <xf numFmtId="3" fontId="8" fillId="0" borderId="29" xfId="3" applyNumberFormat="1" applyFont="1" applyFill="1" applyBorder="1" applyAlignment="1" applyProtection="1">
      <alignment horizontal="right" vertical="center"/>
    </xf>
    <xf numFmtId="3" fontId="11" fillId="0" borderId="0" xfId="0" applyNumberFormat="1" applyFont="1" applyFill="1" applyBorder="1" applyAlignment="1" applyProtection="1">
      <alignment vertical="center"/>
    </xf>
    <xf numFmtId="49" fontId="8" fillId="0" borderId="26" xfId="1" applyNumberFormat="1" applyFont="1" applyFill="1" applyBorder="1" applyAlignment="1" applyProtection="1">
      <alignment horizontal="center" vertical="center"/>
    </xf>
    <xf numFmtId="171" fontId="8" fillId="0" borderId="20" xfId="0" applyNumberFormat="1" applyFont="1" applyFill="1" applyBorder="1" applyAlignment="1" applyProtection="1">
      <alignment horizontal="left" vertical="center"/>
    </xf>
    <xf numFmtId="3" fontId="8" fillId="0" borderId="30" xfId="3" applyNumberFormat="1" applyFont="1" applyFill="1" applyBorder="1" applyAlignment="1" applyProtection="1">
      <alignment horizontal="right" vertical="center"/>
    </xf>
    <xf numFmtId="3" fontId="7" fillId="0" borderId="49" xfId="0" applyNumberFormat="1" applyFont="1" applyFill="1" applyBorder="1" applyAlignment="1" applyProtection="1">
      <alignment vertical="center"/>
    </xf>
    <xf numFmtId="3" fontId="8" fillId="0" borderId="34" xfId="3" applyNumberFormat="1" applyFont="1" applyFill="1" applyBorder="1" applyAlignment="1" applyProtection="1">
      <alignment horizontal="right" vertical="center"/>
    </xf>
    <xf numFmtId="0" fontId="3" fillId="0" borderId="49" xfId="0" applyFont="1" applyBorder="1" applyAlignment="1" applyProtection="1">
      <alignment vertical="center"/>
    </xf>
    <xf numFmtId="49" fontId="8" fillId="0" borderId="26" xfId="0" applyNumberFormat="1" applyFont="1" applyFill="1" applyBorder="1" applyAlignment="1" applyProtection="1">
      <alignment horizontal="center" vertical="center"/>
    </xf>
    <xf numFmtId="10" fontId="8" fillId="0" borderId="20" xfId="0" applyNumberFormat="1" applyFont="1" applyBorder="1" applyAlignment="1" applyProtection="1">
      <alignment horizontal="left" vertical="center"/>
    </xf>
    <xf numFmtId="3" fontId="6" fillId="0" borderId="0" xfId="0" applyNumberFormat="1" applyFont="1" applyFill="1" applyBorder="1" applyAlignment="1" applyProtection="1">
      <alignment vertical="center"/>
    </xf>
    <xf numFmtId="3" fontId="8" fillId="0" borderId="5" xfId="3" applyNumberFormat="1" applyFont="1" applyFill="1" applyBorder="1" applyAlignment="1" applyProtection="1">
      <alignment horizontal="right" vertical="center"/>
    </xf>
    <xf numFmtId="3" fontId="14" fillId="0" borderId="0" xfId="1" applyNumberFormat="1" applyFont="1" applyFill="1" applyBorder="1" applyAlignment="1" applyProtection="1">
      <alignment horizontal="right" vertical="center"/>
    </xf>
    <xf numFmtId="3" fontId="11" fillId="0" borderId="0" xfId="0" applyNumberFormat="1" applyFont="1" applyFill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 vertical="center"/>
    </xf>
    <xf numFmtId="3" fontId="3" fillId="0" borderId="0" xfId="0" applyNumberFormat="1" applyFont="1" applyAlignment="1" applyProtection="1">
      <alignment vertical="center"/>
    </xf>
    <xf numFmtId="49" fontId="8" fillId="0" borderId="27" xfId="0" applyNumberFormat="1" applyFont="1" applyBorder="1" applyAlignment="1" applyProtection="1">
      <alignment horizontal="center" vertical="center"/>
    </xf>
    <xf numFmtId="49" fontId="8" fillId="0" borderId="28" xfId="0" applyNumberFormat="1" applyFont="1" applyBorder="1" applyAlignment="1" applyProtection="1">
      <alignment horizontal="left" vertical="center"/>
    </xf>
    <xf numFmtId="3" fontId="3" fillId="0" borderId="1" xfId="0" applyNumberFormat="1" applyFont="1" applyBorder="1" applyAlignment="1" applyProtection="1">
      <alignment horizontal="right" vertical="center"/>
    </xf>
    <xf numFmtId="49" fontId="8" fillId="0" borderId="1" xfId="0" applyNumberFormat="1" applyFont="1" applyBorder="1" applyAlignment="1" applyProtection="1">
      <alignment horizontal="center" vertical="center"/>
    </xf>
    <xf numFmtId="165" fontId="8" fillId="0" borderId="2" xfId="0" applyNumberFormat="1" applyFont="1" applyBorder="1" applyAlignment="1" applyProtection="1">
      <alignment horizontal="center" vertical="center"/>
    </xf>
    <xf numFmtId="49" fontId="8" fillId="0" borderId="2" xfId="0" applyNumberFormat="1" applyFont="1" applyBorder="1" applyAlignment="1" applyProtection="1">
      <alignment horizontal="left" vertical="center"/>
    </xf>
    <xf numFmtId="0" fontId="8" fillId="0" borderId="3" xfId="0" applyFont="1" applyBorder="1" applyAlignment="1" applyProtection="1">
      <alignment vertical="center"/>
    </xf>
    <xf numFmtId="49" fontId="8" fillId="0" borderId="26" xfId="0" applyNumberFormat="1" applyFont="1" applyBorder="1" applyAlignment="1" applyProtection="1">
      <alignment horizontal="center" vertical="center"/>
    </xf>
    <xf numFmtId="49" fontId="8" fillId="0" borderId="7" xfId="0" applyNumberFormat="1" applyFont="1" applyBorder="1" applyAlignment="1" applyProtection="1">
      <alignment horizontal="left" vertical="center"/>
    </xf>
    <xf numFmtId="3" fontId="3" fillId="0" borderId="27" xfId="0" applyNumberFormat="1" applyFont="1" applyBorder="1" applyAlignment="1" applyProtection="1">
      <alignment horizontal="right" vertical="center"/>
    </xf>
    <xf numFmtId="3" fontId="3" fillId="0" borderId="14" xfId="0" applyNumberFormat="1" applyFont="1" applyBorder="1" applyAlignment="1" applyProtection="1">
      <alignment horizontal="right" vertical="center"/>
    </xf>
    <xf numFmtId="49" fontId="8" fillId="0" borderId="55" xfId="0" applyNumberFormat="1" applyFont="1" applyBorder="1" applyAlignment="1" applyProtection="1">
      <alignment horizontal="center" vertical="center"/>
    </xf>
    <xf numFmtId="165" fontId="8" fillId="0" borderId="18" xfId="0" applyNumberFormat="1" applyFont="1" applyBorder="1" applyAlignment="1" applyProtection="1">
      <alignment horizontal="center" vertical="center"/>
    </xf>
    <xf numFmtId="49" fontId="8" fillId="0" borderId="18" xfId="0" applyNumberFormat="1" applyFont="1" applyBorder="1" applyAlignment="1" applyProtection="1">
      <alignment horizontal="left" vertical="center"/>
    </xf>
    <xf numFmtId="0" fontId="8" fillId="0" borderId="56" xfId="0" applyFont="1" applyBorder="1" applyAlignment="1" applyProtection="1">
      <alignment vertical="center"/>
    </xf>
    <xf numFmtId="3" fontId="3" fillId="0" borderId="25" xfId="0" applyNumberFormat="1" applyFont="1" applyBorder="1" applyAlignment="1" applyProtection="1">
      <alignment horizontal="right" vertical="center"/>
    </xf>
    <xf numFmtId="3" fontId="3" fillId="0" borderId="13" xfId="0" applyNumberFormat="1" applyFont="1" applyBorder="1" applyAlignment="1" applyProtection="1">
      <alignment horizontal="right" vertical="center"/>
    </xf>
    <xf numFmtId="49" fontId="8" fillId="0" borderId="25" xfId="0" applyNumberFormat="1" applyFont="1" applyBorder="1" applyAlignment="1" applyProtection="1">
      <alignment horizontal="center" vertical="center"/>
    </xf>
    <xf numFmtId="49" fontId="8" fillId="0" borderId="21" xfId="0" applyNumberFormat="1" applyFont="1" applyBorder="1" applyAlignment="1" applyProtection="1">
      <alignment horizontal="left" vertical="center"/>
    </xf>
    <xf numFmtId="0" fontId="8" fillId="0" borderId="13" xfId="0" applyFont="1" applyBorder="1" applyAlignment="1" applyProtection="1">
      <alignment vertical="center"/>
    </xf>
    <xf numFmtId="165" fontId="8" fillId="0" borderId="7" xfId="0" applyNumberFormat="1" applyFont="1" applyBorder="1" applyAlignment="1" applyProtection="1">
      <alignment horizontal="left" vertical="center"/>
    </xf>
    <xf numFmtId="3" fontId="17" fillId="0" borderId="0" xfId="0" applyNumberFormat="1" applyFont="1" applyFill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Alignment="1" applyProtection="1">
      <alignment horizontal="left" vertical="center"/>
    </xf>
    <xf numFmtId="165" fontId="8" fillId="0" borderId="0" xfId="0" applyNumberFormat="1" applyFont="1" applyAlignment="1" applyProtection="1">
      <alignment horizontal="center" vertical="center"/>
    </xf>
    <xf numFmtId="9" fontId="8" fillId="0" borderId="0" xfId="1" applyFont="1" applyAlignment="1" applyProtection="1">
      <alignment horizontal="right" vertical="center"/>
    </xf>
    <xf numFmtId="3" fontId="8" fillId="0" borderId="0" xfId="1" applyNumberFormat="1" applyFont="1" applyAlignment="1" applyProtection="1">
      <alignment horizontal="right" vertical="center"/>
    </xf>
    <xf numFmtId="0" fontId="12" fillId="0" borderId="0" xfId="0" applyFont="1" applyProtection="1"/>
    <xf numFmtId="49" fontId="23" fillId="0" borderId="0" xfId="0" applyNumberFormat="1" applyFont="1" applyFill="1" applyAlignment="1" applyProtection="1">
      <alignment horizontal="left" vertical="center"/>
    </xf>
    <xf numFmtId="165" fontId="8" fillId="0" borderId="0" xfId="0" applyNumberFormat="1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vertical="center"/>
    </xf>
    <xf numFmtId="9" fontId="13" fillId="0" borderId="0" xfId="1" applyFont="1" applyAlignment="1" applyProtection="1">
      <alignment horizontal="right" vertical="center"/>
    </xf>
    <xf numFmtId="49" fontId="7" fillId="0" borderId="27" xfId="0" applyNumberFormat="1" applyFont="1" applyBorder="1" applyAlignment="1" applyProtection="1">
      <alignment horizontal="center" vertical="center"/>
    </xf>
    <xf numFmtId="165" fontId="7" fillId="0" borderId="28" xfId="0" applyNumberFormat="1" applyFont="1" applyBorder="1" applyAlignment="1" applyProtection="1">
      <alignment horizontal="left" vertical="center"/>
    </xf>
    <xf numFmtId="3" fontId="8" fillId="0" borderId="29" xfId="0" applyNumberFormat="1" applyFont="1" applyBorder="1" applyAlignment="1" applyProtection="1">
      <alignment horizontal="right" vertical="center"/>
    </xf>
    <xf numFmtId="9" fontId="8" fillId="0" borderId="29" xfId="1" applyFont="1" applyBorder="1" applyAlignment="1" applyProtection="1">
      <alignment horizontal="right" vertical="center"/>
    </xf>
    <xf numFmtId="0" fontId="8" fillId="0" borderId="51" xfId="0" applyFont="1" applyBorder="1" applyAlignment="1" applyProtection="1">
      <alignment vertical="center"/>
    </xf>
    <xf numFmtId="49" fontId="7" fillId="0" borderId="25" xfId="0" applyNumberFormat="1" applyFont="1" applyBorder="1" applyAlignment="1" applyProtection="1">
      <alignment horizontal="center" vertical="center"/>
    </xf>
    <xf numFmtId="9" fontId="8" fillId="0" borderId="31" xfId="1" applyFont="1" applyBorder="1" applyAlignment="1" applyProtection="1">
      <alignment horizontal="right" vertical="center"/>
    </xf>
    <xf numFmtId="3" fontId="8" fillId="0" borderId="31" xfId="0" applyNumberFormat="1" applyFont="1" applyFill="1" applyBorder="1" applyAlignment="1" applyProtection="1">
      <alignment horizontal="right" vertical="center"/>
    </xf>
    <xf numFmtId="0" fontId="8" fillId="0" borderId="49" xfId="0" applyFont="1" applyBorder="1" applyAlignment="1" applyProtection="1">
      <alignment vertical="center"/>
    </xf>
    <xf numFmtId="9" fontId="8" fillId="0" borderId="31" xfId="1" applyFont="1" applyFill="1" applyBorder="1" applyAlignment="1" applyProtection="1">
      <alignment horizontal="right" vertical="center"/>
    </xf>
    <xf numFmtId="165" fontId="7" fillId="0" borderId="21" xfId="0" applyNumberFormat="1" applyFont="1" applyBorder="1" applyAlignment="1" applyProtection="1">
      <alignment horizontal="left" vertical="center"/>
    </xf>
    <xf numFmtId="0" fontId="8" fillId="0" borderId="49" xfId="0" applyFont="1" applyFill="1" applyBorder="1" applyAlignment="1" applyProtection="1">
      <alignment vertical="center"/>
    </xf>
    <xf numFmtId="9" fontId="8" fillId="0" borderId="33" xfId="1" applyFont="1" applyBorder="1" applyAlignment="1" applyProtection="1">
      <alignment horizontal="right" vertical="center"/>
    </xf>
    <xf numFmtId="9" fontId="8" fillId="0" borderId="30" xfId="1" applyFont="1" applyBorder="1" applyAlignment="1" applyProtection="1">
      <alignment horizontal="right" vertical="center"/>
    </xf>
    <xf numFmtId="9" fontId="8" fillId="0" borderId="34" xfId="1" applyFont="1" applyBorder="1" applyAlignment="1" applyProtection="1">
      <alignment horizontal="right" vertical="center"/>
    </xf>
    <xf numFmtId="167" fontId="8" fillId="0" borderId="32" xfId="3" applyNumberFormat="1" applyFont="1" applyFill="1" applyBorder="1" applyAlignment="1" applyProtection="1">
      <alignment horizontal="right" vertical="center"/>
    </xf>
    <xf numFmtId="0" fontId="8" fillId="0" borderId="50" xfId="0" applyFont="1" applyBorder="1" applyProtection="1"/>
    <xf numFmtId="0" fontId="26" fillId="0" borderId="0" xfId="0" applyFont="1" applyAlignment="1" applyProtection="1">
      <alignment vertical="center"/>
    </xf>
    <xf numFmtId="49" fontId="23" fillId="0" borderId="0" xfId="0" applyNumberFormat="1" applyFont="1" applyAlignment="1" applyProtection="1">
      <alignment horizontal="left" vertical="center"/>
    </xf>
    <xf numFmtId="165" fontId="26" fillId="0" borderId="0" xfId="0" applyNumberFormat="1" applyFont="1" applyAlignment="1" applyProtection="1">
      <alignment horizontal="center" vertical="center"/>
    </xf>
    <xf numFmtId="0" fontId="27" fillId="0" borderId="0" xfId="0" applyFont="1" applyFill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9" fontId="26" fillId="0" borderId="0" xfId="1" applyFont="1" applyAlignment="1" applyProtection="1">
      <alignment horizontal="right" vertical="center"/>
    </xf>
    <xf numFmtId="3" fontId="26" fillId="0" borderId="0" xfId="1" applyNumberFormat="1" applyFont="1" applyAlignment="1" applyProtection="1">
      <alignment horizontal="right" vertical="center"/>
    </xf>
    <xf numFmtId="49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/>
    </xf>
    <xf numFmtId="3" fontId="3" fillId="0" borderId="0" xfId="0" applyNumberFormat="1" applyFont="1" applyFill="1" applyProtection="1"/>
    <xf numFmtId="3" fontId="3" fillId="0" borderId="0" xfId="0" applyNumberFormat="1" applyFont="1" applyProtection="1"/>
    <xf numFmtId="3" fontId="3" fillId="0" borderId="24" xfId="0" applyNumberFormat="1" applyFont="1" applyBorder="1" applyAlignment="1" applyProtection="1">
      <alignment horizontal="right" vertical="center"/>
    </xf>
    <xf numFmtId="3" fontId="3" fillId="0" borderId="20" xfId="0" applyNumberFormat="1" applyFont="1" applyBorder="1" applyAlignment="1" applyProtection="1">
      <alignment horizontal="right" vertical="center"/>
    </xf>
    <xf numFmtId="3" fontId="3" fillId="0" borderId="22" xfId="0" applyNumberFormat="1" applyFont="1" applyBorder="1" applyAlignment="1" applyProtection="1">
      <alignment horizontal="right" vertical="center"/>
    </xf>
    <xf numFmtId="3" fontId="3" fillId="0" borderId="26" xfId="0" applyNumberFormat="1" applyFont="1" applyBorder="1" applyAlignment="1" applyProtection="1">
      <alignment horizontal="right" vertical="center"/>
    </xf>
    <xf numFmtId="165" fontId="8" fillId="0" borderId="21" xfId="0" applyNumberFormat="1" applyFont="1" applyBorder="1" applyAlignment="1" applyProtection="1">
      <alignment horizontal="left" vertical="center"/>
    </xf>
    <xf numFmtId="165" fontId="8" fillId="0" borderId="13" xfId="0" applyNumberFormat="1" applyFont="1" applyBorder="1" applyAlignment="1" applyProtection="1">
      <alignment horizontal="left" vertical="center"/>
    </xf>
    <xf numFmtId="3" fontId="8" fillId="0" borderId="52" xfId="3" applyNumberFormat="1" applyFont="1" applyFill="1" applyBorder="1" applyAlignment="1" applyProtection="1">
      <alignment horizontal="right" vertical="center"/>
    </xf>
    <xf numFmtId="3" fontId="4" fillId="0" borderId="64" xfId="0" applyNumberFormat="1" applyFont="1" applyFill="1" applyBorder="1" applyAlignment="1" applyProtection="1">
      <alignment horizontal="right" vertical="center"/>
    </xf>
    <xf numFmtId="3" fontId="8" fillId="0" borderId="65" xfId="3" applyNumberFormat="1" applyFont="1" applyFill="1" applyBorder="1" applyAlignment="1" applyProtection="1">
      <alignment horizontal="right" vertical="center"/>
    </xf>
    <xf numFmtId="3" fontId="8" fillId="0" borderId="67" xfId="3" applyNumberFormat="1" applyFont="1" applyFill="1" applyBorder="1" applyAlignment="1" applyProtection="1">
      <alignment horizontal="right" vertical="center"/>
    </xf>
    <xf numFmtId="3" fontId="8" fillId="0" borderId="69" xfId="3" applyNumberFormat="1" applyFont="1" applyFill="1" applyBorder="1" applyAlignment="1" applyProtection="1">
      <alignment horizontal="right" vertical="center"/>
    </xf>
    <xf numFmtId="3" fontId="3" fillId="0" borderId="71" xfId="0" applyNumberFormat="1" applyFont="1" applyBorder="1" applyAlignment="1" applyProtection="1">
      <alignment vertical="center"/>
    </xf>
    <xf numFmtId="3" fontId="3" fillId="0" borderId="68" xfId="0" applyNumberFormat="1" applyFont="1" applyFill="1" applyBorder="1" applyAlignment="1" applyProtection="1">
      <alignment vertical="center"/>
    </xf>
    <xf numFmtId="3" fontId="3" fillId="0" borderId="72" xfId="0" applyNumberFormat="1" applyFont="1" applyFill="1" applyBorder="1" applyAlignment="1" applyProtection="1">
      <alignment vertical="center"/>
    </xf>
    <xf numFmtId="3" fontId="3" fillId="0" borderId="67" xfId="0" applyNumberFormat="1" applyFont="1" applyBorder="1" applyAlignment="1" applyProtection="1">
      <alignment vertical="center"/>
    </xf>
    <xf numFmtId="3" fontId="3" fillId="0" borderId="66" xfId="0" applyNumberFormat="1" applyFont="1" applyBorder="1" applyAlignment="1" applyProtection="1">
      <alignment vertical="center"/>
    </xf>
    <xf numFmtId="3" fontId="3" fillId="0" borderId="73" xfId="0" applyNumberFormat="1" applyFont="1" applyBorder="1" applyAlignment="1" applyProtection="1">
      <alignment vertical="center"/>
    </xf>
    <xf numFmtId="0" fontId="8" fillId="0" borderId="32" xfId="0" applyFont="1" applyFill="1" applyBorder="1" applyAlignment="1" applyProtection="1">
      <alignment vertical="center"/>
    </xf>
    <xf numFmtId="3" fontId="3" fillId="0" borderId="5" xfId="0" applyNumberFormat="1" applyFont="1" applyFill="1" applyBorder="1" applyAlignment="1" applyProtection="1">
      <alignment vertical="center"/>
    </xf>
    <xf numFmtId="0" fontId="4" fillId="0" borderId="56" xfId="0" applyFont="1" applyBorder="1" applyAlignment="1" applyProtection="1">
      <alignment vertical="center"/>
    </xf>
    <xf numFmtId="0" fontId="3" fillId="0" borderId="76" xfId="0" applyFont="1" applyBorder="1" applyAlignment="1" applyProtection="1">
      <alignment vertical="center"/>
    </xf>
    <xf numFmtId="0" fontId="3" fillId="0" borderId="6" xfId="0" applyFont="1" applyBorder="1" applyAlignment="1" applyProtection="1">
      <alignment vertical="center"/>
    </xf>
    <xf numFmtId="0" fontId="3" fillId="0" borderId="41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51" xfId="0" applyFont="1" applyBorder="1" applyAlignment="1" applyProtection="1">
      <alignment vertical="center"/>
    </xf>
    <xf numFmtId="0" fontId="4" fillId="0" borderId="50" xfId="0" applyFont="1" applyBorder="1" applyAlignment="1" applyProtection="1">
      <alignment vertical="center"/>
    </xf>
    <xf numFmtId="0" fontId="3" fillId="0" borderId="59" xfId="0" applyFont="1" applyBorder="1" applyAlignment="1" applyProtection="1">
      <alignment vertical="center"/>
    </xf>
    <xf numFmtId="0" fontId="3" fillId="0" borderId="50" xfId="0" applyFont="1" applyBorder="1" applyAlignment="1" applyProtection="1">
      <alignment vertical="center"/>
    </xf>
    <xf numFmtId="3" fontId="3" fillId="0" borderId="6" xfId="0" applyNumberFormat="1" applyFont="1" applyFill="1" applyBorder="1" applyAlignment="1" applyProtection="1">
      <alignment vertical="center"/>
    </xf>
    <xf numFmtId="4" fontId="7" fillId="3" borderId="33" xfId="3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vertical="center"/>
    </xf>
    <xf numFmtId="49" fontId="8" fillId="0" borderId="25" xfId="0" applyNumberFormat="1" applyFont="1" applyFill="1" applyBorder="1" applyAlignment="1" applyProtection="1">
      <alignment horizontal="center" vertical="center"/>
    </xf>
    <xf numFmtId="165" fontId="8" fillId="0" borderId="21" xfId="0" applyNumberFormat="1" applyFont="1" applyFill="1" applyBorder="1" applyAlignment="1" applyProtection="1">
      <alignment horizontal="center" vertical="center"/>
    </xf>
    <xf numFmtId="165" fontId="8" fillId="0" borderId="21" xfId="0" applyNumberFormat="1" applyFont="1" applyFill="1" applyBorder="1" applyAlignment="1" applyProtection="1">
      <alignment horizontal="left" vertical="center"/>
    </xf>
    <xf numFmtId="3" fontId="8" fillId="0" borderId="31" xfId="1" applyNumberFormat="1" applyFont="1" applyFill="1" applyBorder="1" applyAlignment="1" applyProtection="1">
      <alignment horizontal="right" vertical="center"/>
    </xf>
    <xf numFmtId="3" fontId="8" fillId="0" borderId="49" xfId="0" applyNumberFormat="1" applyFont="1" applyFill="1" applyBorder="1" applyAlignment="1" applyProtection="1">
      <alignment vertical="center"/>
    </xf>
    <xf numFmtId="3" fontId="3" fillId="0" borderId="49" xfId="0" applyNumberFormat="1" applyFont="1" applyBorder="1" applyAlignment="1" applyProtection="1">
      <alignment vertical="center"/>
    </xf>
    <xf numFmtId="49" fontId="24" fillId="0" borderId="0" xfId="2" applyNumberFormat="1" applyFont="1" applyFill="1" applyBorder="1" applyAlignment="1" applyProtection="1">
      <alignment horizontal="left"/>
    </xf>
    <xf numFmtId="49" fontId="24" fillId="0" borderId="0" xfId="0" applyNumberFormat="1" applyFont="1" applyBorder="1" applyAlignment="1" applyProtection="1">
      <alignment vertical="center"/>
    </xf>
    <xf numFmtId="49" fontId="18" fillId="0" borderId="0" xfId="0" applyNumberFormat="1" applyFont="1" applyFill="1" applyBorder="1" applyAlignment="1" applyProtection="1">
      <alignment horizontal="left" vertical="center"/>
    </xf>
    <xf numFmtId="166" fontId="8" fillId="0" borderId="0" xfId="0" applyNumberFormat="1" applyFont="1" applyFill="1" applyBorder="1" applyAlignment="1" applyProtection="1">
      <alignment horizontal="right" vertical="center"/>
    </xf>
    <xf numFmtId="49" fontId="7" fillId="0" borderId="0" xfId="0" applyNumberFormat="1" applyFont="1" applyFill="1" applyBorder="1" applyAlignment="1" applyProtection="1">
      <alignment horizontal="center" vertical="center"/>
    </xf>
    <xf numFmtId="3" fontId="14" fillId="0" borderId="0" xfId="0" applyNumberFormat="1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vertical="center"/>
    </xf>
    <xf numFmtId="9" fontId="7" fillId="0" borderId="0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horizontal="right" vertical="center"/>
    </xf>
    <xf numFmtId="49" fontId="7" fillId="0" borderId="52" xfId="0" applyNumberFormat="1" applyFont="1" applyBorder="1" applyAlignment="1" applyProtection="1">
      <alignment horizontal="center" vertical="center"/>
    </xf>
    <xf numFmtId="165" fontId="7" fillId="0" borderId="62" xfId="0" applyNumberFormat="1" applyFont="1" applyBorder="1" applyAlignment="1" applyProtection="1">
      <alignment horizontal="center" vertical="center"/>
    </xf>
    <xf numFmtId="9" fontId="8" fillId="0" borderId="29" xfId="1" applyFont="1" applyFill="1" applyBorder="1" applyAlignment="1" applyProtection="1">
      <alignment horizontal="right" vertical="center"/>
    </xf>
    <xf numFmtId="3" fontId="8" fillId="0" borderId="29" xfId="0" applyNumberFormat="1" applyFont="1" applyFill="1" applyBorder="1" applyAlignment="1" applyProtection="1">
      <alignment horizontal="right" vertical="center"/>
    </xf>
    <xf numFmtId="0" fontId="8" fillId="0" borderId="59" xfId="0" applyFont="1" applyBorder="1" applyAlignment="1" applyProtection="1">
      <alignment vertical="center"/>
    </xf>
    <xf numFmtId="49" fontId="7" fillId="0" borderId="25" xfId="0" applyNumberFormat="1" applyFont="1" applyFill="1" applyBorder="1" applyAlignment="1" applyProtection="1">
      <alignment horizontal="center" vertical="center"/>
    </xf>
    <xf numFmtId="165" fontId="7" fillId="0" borderId="21" xfId="0" applyNumberFormat="1" applyFont="1" applyFill="1" applyBorder="1" applyAlignment="1" applyProtection="1">
      <alignment horizontal="center" vertical="center"/>
    </xf>
    <xf numFmtId="165" fontId="7" fillId="0" borderId="21" xfId="0" applyNumberFormat="1" applyFont="1" applyFill="1" applyBorder="1" applyAlignment="1" applyProtection="1">
      <alignment horizontal="left" vertical="center"/>
    </xf>
    <xf numFmtId="0" fontId="7" fillId="0" borderId="13" xfId="0" applyFont="1" applyFill="1" applyBorder="1" applyAlignment="1" applyProtection="1">
      <alignment vertical="center"/>
    </xf>
    <xf numFmtId="49" fontId="8" fillId="0" borderId="52" xfId="0" applyNumberFormat="1" applyFont="1" applyFill="1" applyBorder="1" applyAlignment="1" applyProtection="1">
      <alignment horizontal="center" vertical="center"/>
    </xf>
    <xf numFmtId="165" fontId="8" fillId="0" borderId="62" xfId="0" applyNumberFormat="1" applyFont="1" applyFill="1" applyBorder="1" applyAlignment="1" applyProtection="1">
      <alignment horizontal="center" vertical="center"/>
    </xf>
    <xf numFmtId="165" fontId="8" fillId="0" borderId="62" xfId="0" applyNumberFormat="1" applyFont="1" applyFill="1" applyBorder="1" applyAlignment="1" applyProtection="1">
      <alignment horizontal="left" vertical="center"/>
    </xf>
    <xf numFmtId="0" fontId="8" fillId="0" borderId="58" xfId="0" applyFont="1" applyFill="1" applyBorder="1" applyAlignment="1" applyProtection="1">
      <alignment vertical="center"/>
    </xf>
    <xf numFmtId="3" fontId="8" fillId="0" borderId="33" xfId="1" applyNumberFormat="1" applyFont="1" applyFill="1" applyBorder="1" applyAlignment="1" applyProtection="1">
      <alignment horizontal="right" vertical="center"/>
    </xf>
    <xf numFmtId="0" fontId="8" fillId="0" borderId="33" xfId="1" applyNumberFormat="1" applyFont="1" applyFill="1" applyBorder="1" applyAlignment="1" applyProtection="1">
      <alignment horizontal="right" vertical="center"/>
    </xf>
    <xf numFmtId="49" fontId="19" fillId="0" borderId="0" xfId="0" applyNumberFormat="1" applyFont="1" applyFill="1" applyAlignment="1" applyProtection="1">
      <alignment horizontal="left" vertical="center"/>
    </xf>
    <xf numFmtId="3" fontId="8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Alignment="1" applyProtection="1">
      <alignment vertical="center"/>
    </xf>
    <xf numFmtId="49" fontId="24" fillId="0" borderId="0" xfId="0" applyNumberFormat="1" applyFont="1" applyFill="1" applyBorder="1" applyAlignment="1" applyProtection="1">
      <alignment vertical="center"/>
    </xf>
    <xf numFmtId="3" fontId="8" fillId="0" borderId="33" xfId="3" applyNumberFormat="1" applyFont="1" applyFill="1" applyBorder="1" applyAlignment="1" applyProtection="1">
      <alignment horizontal="right" vertical="center"/>
    </xf>
    <xf numFmtId="165" fontId="8" fillId="0" borderId="62" xfId="0" applyNumberFormat="1" applyFont="1" applyBorder="1" applyAlignment="1" applyProtection="1">
      <alignment horizontal="left" vertical="center"/>
    </xf>
    <xf numFmtId="165" fontId="8" fillId="0" borderId="58" xfId="0" applyNumberFormat="1" applyFont="1" applyBorder="1" applyAlignment="1" applyProtection="1">
      <alignment horizontal="left" vertical="center"/>
    </xf>
    <xf numFmtId="3" fontId="23" fillId="0" borderId="60" xfId="0" applyNumberFormat="1" applyFont="1" applyFill="1" applyBorder="1" applyAlignment="1" applyProtection="1">
      <alignment horizontal="center" vertical="center"/>
    </xf>
    <xf numFmtId="49" fontId="5" fillId="6" borderId="36" xfId="1" applyNumberFormat="1" applyFont="1" applyFill="1" applyBorder="1" applyAlignment="1" applyProtection="1">
      <alignment horizontal="center" vertical="center"/>
    </xf>
    <xf numFmtId="0" fontId="8" fillId="6" borderId="37" xfId="0" applyFont="1" applyFill="1" applyBorder="1" applyAlignment="1" applyProtection="1">
      <alignment vertical="center"/>
    </xf>
    <xf numFmtId="0" fontId="7" fillId="6" borderId="37" xfId="0" applyFont="1" applyFill="1" applyBorder="1" applyAlignment="1" applyProtection="1">
      <alignment vertical="center"/>
    </xf>
    <xf numFmtId="0" fontId="7" fillId="6" borderId="38" xfId="0" applyFont="1" applyFill="1" applyBorder="1" applyAlignment="1" applyProtection="1">
      <alignment vertical="center"/>
    </xf>
    <xf numFmtId="167" fontId="7" fillId="6" borderId="36" xfId="1" applyNumberFormat="1" applyFont="1" applyFill="1" applyBorder="1" applyAlignment="1" applyProtection="1">
      <alignment horizontal="center" vertical="center"/>
    </xf>
    <xf numFmtId="3" fontId="7" fillId="6" borderId="39" xfId="1" applyNumberFormat="1" applyFont="1" applyFill="1" applyBorder="1" applyAlignment="1" applyProtection="1">
      <alignment horizontal="right" vertical="center"/>
    </xf>
    <xf numFmtId="167" fontId="7" fillId="6" borderId="36" xfId="1" applyNumberFormat="1" applyFont="1" applyFill="1" applyBorder="1" applyAlignment="1" applyProtection="1">
      <alignment horizontal="right" vertical="center"/>
    </xf>
    <xf numFmtId="0" fontId="5" fillId="6" borderId="1" xfId="0" applyFont="1" applyFill="1" applyBorder="1" applyAlignment="1" applyProtection="1">
      <alignment horizontal="center" vertical="center"/>
    </xf>
    <xf numFmtId="0" fontId="8" fillId="6" borderId="2" xfId="0" applyFont="1" applyFill="1" applyBorder="1" applyAlignment="1" applyProtection="1">
      <alignment vertical="center"/>
    </xf>
    <xf numFmtId="0" fontId="7" fillId="6" borderId="3" xfId="0" applyFont="1" applyFill="1" applyBorder="1" applyAlignment="1" applyProtection="1">
      <alignment horizontal="left" vertical="center"/>
    </xf>
    <xf numFmtId="0" fontId="7" fillId="6" borderId="4" xfId="0" applyFont="1" applyFill="1" applyBorder="1" applyAlignment="1" applyProtection="1">
      <alignment horizontal="left" vertical="center"/>
    </xf>
    <xf numFmtId="3" fontId="7" fillId="6" borderId="75" xfId="0" applyNumberFormat="1" applyFont="1" applyFill="1" applyBorder="1" applyAlignment="1" applyProtection="1">
      <alignment horizontal="right" vertical="center"/>
    </xf>
    <xf numFmtId="167" fontId="7" fillId="6" borderId="27" xfId="3" applyNumberFormat="1" applyFont="1" applyFill="1" applyBorder="1" applyAlignment="1" applyProtection="1">
      <alignment horizontal="right" vertical="center"/>
    </xf>
    <xf numFmtId="3" fontId="7" fillId="6" borderId="29" xfId="3" applyNumberFormat="1" applyFont="1" applyFill="1" applyBorder="1" applyAlignment="1" applyProtection="1">
      <alignment horizontal="right" vertical="center"/>
    </xf>
    <xf numFmtId="3" fontId="3" fillId="6" borderId="67" xfId="0" applyNumberFormat="1" applyFont="1" applyFill="1" applyBorder="1" applyAlignment="1" applyProtection="1">
      <alignment vertical="center"/>
    </xf>
    <xf numFmtId="3" fontId="4" fillId="6" borderId="27" xfId="0" applyNumberFormat="1" applyFont="1" applyFill="1" applyBorder="1" applyAlignment="1" applyProtection="1">
      <alignment horizontal="right" vertical="center"/>
    </xf>
    <xf numFmtId="3" fontId="4" fillId="6" borderId="14" xfId="0" applyNumberFormat="1" applyFont="1" applyFill="1" applyBorder="1" applyAlignment="1" applyProtection="1">
      <alignment horizontal="right" vertical="center"/>
    </xf>
    <xf numFmtId="49" fontId="5" fillId="6" borderId="27" xfId="1" applyNumberFormat="1" applyFont="1" applyFill="1" applyBorder="1" applyAlignment="1" applyProtection="1">
      <alignment horizontal="center" vertical="center"/>
    </xf>
    <xf numFmtId="0" fontId="8" fillId="6" borderId="28" xfId="0" applyFont="1" applyFill="1" applyBorder="1" applyAlignment="1" applyProtection="1">
      <alignment vertical="center"/>
    </xf>
    <xf numFmtId="0" fontId="7" fillId="6" borderId="28" xfId="0" applyFont="1" applyFill="1" applyBorder="1" applyAlignment="1" applyProtection="1">
      <alignment vertical="center"/>
    </xf>
    <xf numFmtId="0" fontId="7" fillId="6" borderId="14" xfId="0" applyFont="1" applyFill="1" applyBorder="1" applyAlignment="1" applyProtection="1">
      <alignment vertical="center"/>
    </xf>
    <xf numFmtId="0" fontId="30" fillId="0" borderId="0" xfId="0" applyFont="1" applyProtection="1"/>
    <xf numFmtId="0" fontId="26" fillId="0" borderId="0" xfId="0" applyFont="1" applyFill="1" applyAlignment="1" applyProtection="1">
      <alignment vertical="center"/>
    </xf>
    <xf numFmtId="49" fontId="31" fillId="0" borderId="0" xfId="0" applyNumberFormat="1" applyFont="1" applyAlignment="1" applyProtection="1">
      <alignment horizontal="left" vertical="center"/>
    </xf>
    <xf numFmtId="0" fontId="31" fillId="0" borderId="0" xfId="0" applyFont="1" applyAlignment="1" applyProtection="1">
      <alignment vertical="center"/>
    </xf>
    <xf numFmtId="3" fontId="31" fillId="0" borderId="0" xfId="0" applyNumberFormat="1" applyFont="1" applyAlignment="1" applyProtection="1">
      <alignment vertical="center"/>
    </xf>
    <xf numFmtId="0" fontId="31" fillId="0" borderId="0" xfId="0" applyFont="1" applyFill="1" applyAlignment="1" applyProtection="1">
      <alignment vertical="center"/>
    </xf>
    <xf numFmtId="0" fontId="32" fillId="0" borderId="0" xfId="0" applyFont="1" applyProtection="1"/>
    <xf numFmtId="170" fontId="8" fillId="0" borderId="14" xfId="2" applyNumberFormat="1" applyFont="1" applyFill="1" applyBorder="1" applyAlignment="1" applyProtection="1">
      <alignment horizontal="right"/>
    </xf>
    <xf numFmtId="3" fontId="7" fillId="6" borderId="27" xfId="3" applyNumberFormat="1" applyFont="1" applyFill="1" applyBorder="1" applyAlignment="1" applyProtection="1">
      <alignment horizontal="right" vertical="center"/>
    </xf>
    <xf numFmtId="0" fontId="3" fillId="0" borderId="30" xfId="0" applyFont="1" applyBorder="1" applyAlignment="1" applyProtection="1">
      <alignment vertical="center"/>
    </xf>
    <xf numFmtId="49" fontId="5" fillId="7" borderId="36" xfId="1" applyNumberFormat="1" applyFont="1" applyFill="1" applyBorder="1" applyAlignment="1" applyProtection="1">
      <alignment horizontal="center" vertical="center"/>
    </xf>
    <xf numFmtId="0" fontId="8" fillId="7" borderId="37" xfId="0" applyFont="1" applyFill="1" applyBorder="1" applyAlignment="1" applyProtection="1">
      <alignment vertical="center"/>
    </xf>
    <xf numFmtId="0" fontId="7" fillId="7" borderId="37" xfId="0" applyFont="1" applyFill="1" applyBorder="1" applyAlignment="1" applyProtection="1">
      <alignment vertical="center"/>
    </xf>
    <xf numFmtId="0" fontId="7" fillId="7" borderId="38" xfId="0" applyFont="1" applyFill="1" applyBorder="1" applyAlignment="1" applyProtection="1">
      <alignment vertical="center"/>
    </xf>
    <xf numFmtId="3" fontId="7" fillId="7" borderId="70" xfId="1" applyNumberFormat="1" applyFont="1" applyFill="1" applyBorder="1" applyAlignment="1" applyProtection="1">
      <alignment horizontal="right" vertical="center"/>
    </xf>
    <xf numFmtId="167" fontId="7" fillId="7" borderId="36" xfId="1" applyNumberFormat="1" applyFont="1" applyFill="1" applyBorder="1" applyAlignment="1" applyProtection="1">
      <alignment horizontal="right" vertical="center"/>
    </xf>
    <xf numFmtId="3" fontId="7" fillId="7" borderId="39" xfId="1" applyNumberFormat="1" applyFont="1" applyFill="1" applyBorder="1" applyAlignment="1" applyProtection="1">
      <alignment horizontal="right" vertical="center"/>
    </xf>
    <xf numFmtId="3" fontId="8" fillId="0" borderId="27" xfId="3" applyNumberFormat="1" applyFont="1" applyFill="1" applyBorder="1" applyAlignment="1" applyProtection="1">
      <alignment horizontal="right" vertical="center"/>
    </xf>
    <xf numFmtId="3" fontId="8" fillId="0" borderId="14" xfId="3" applyNumberFormat="1" applyFont="1" applyFill="1" applyBorder="1" applyAlignment="1" applyProtection="1">
      <alignment horizontal="right" vertical="center"/>
    </xf>
    <xf numFmtId="3" fontId="8" fillId="0" borderId="58" xfId="3" applyNumberFormat="1" applyFont="1" applyFill="1" applyBorder="1" applyAlignment="1" applyProtection="1">
      <alignment horizontal="right" vertical="center"/>
    </xf>
    <xf numFmtId="3" fontId="7" fillId="6" borderId="14" xfId="3" applyNumberFormat="1" applyFont="1" applyFill="1" applyBorder="1" applyAlignment="1" applyProtection="1">
      <alignment horizontal="right" vertical="center"/>
    </xf>
    <xf numFmtId="3" fontId="8" fillId="0" borderId="26" xfId="3" applyNumberFormat="1" applyFont="1" applyFill="1" applyBorder="1" applyAlignment="1" applyProtection="1">
      <alignment horizontal="right" vertical="center"/>
    </xf>
    <xf numFmtId="3" fontId="8" fillId="0" borderId="20" xfId="3" applyNumberFormat="1" applyFont="1" applyFill="1" applyBorder="1" applyAlignment="1" applyProtection="1">
      <alignment horizontal="right" vertical="center"/>
    </xf>
    <xf numFmtId="3" fontId="7" fillId="7" borderId="36" xfId="1" applyNumberFormat="1" applyFont="1" applyFill="1" applyBorder="1" applyAlignment="1" applyProtection="1">
      <alignment horizontal="right" vertical="center"/>
    </xf>
    <xf numFmtId="3" fontId="8" fillId="0" borderId="1" xfId="0" applyNumberFormat="1" applyFont="1" applyBorder="1" applyAlignment="1" applyProtection="1">
      <alignment horizontal="right" vertical="center"/>
    </xf>
    <xf numFmtId="3" fontId="8" fillId="0" borderId="3" xfId="0" applyNumberFormat="1" applyFont="1" applyBorder="1" applyAlignment="1" applyProtection="1">
      <alignment horizontal="right" vertical="center"/>
    </xf>
    <xf numFmtId="3" fontId="8" fillId="0" borderId="27" xfId="0" applyNumberFormat="1" applyFont="1" applyBorder="1" applyAlignment="1" applyProtection="1">
      <alignment horizontal="right" vertical="center"/>
    </xf>
    <xf numFmtId="3" fontId="8" fillId="0" borderId="14" xfId="0" applyNumberFormat="1" applyFont="1" applyBorder="1" applyAlignment="1" applyProtection="1">
      <alignment horizontal="right" vertical="center"/>
    </xf>
    <xf numFmtId="3" fontId="8" fillId="0" borderId="25" xfId="0" applyNumberFormat="1" applyFont="1" applyBorder="1" applyAlignment="1" applyProtection="1">
      <alignment horizontal="right" vertical="center"/>
    </xf>
    <xf numFmtId="3" fontId="8" fillId="0" borderId="13" xfId="0" applyNumberFormat="1" applyFont="1" applyBorder="1" applyAlignment="1" applyProtection="1">
      <alignment horizontal="right" vertical="center"/>
    </xf>
    <xf numFmtId="3" fontId="8" fillId="0" borderId="52" xfId="0" applyNumberFormat="1" applyFont="1" applyBorder="1" applyAlignment="1" applyProtection="1">
      <alignment horizontal="right" vertical="center"/>
    </xf>
    <xf numFmtId="3" fontId="8" fillId="0" borderId="58" xfId="0" applyNumberFormat="1" applyFont="1" applyBorder="1" applyAlignment="1" applyProtection="1">
      <alignment horizontal="right" vertical="center"/>
    </xf>
    <xf numFmtId="3" fontId="7" fillId="6" borderId="27" xfId="0" applyNumberFormat="1" applyFont="1" applyFill="1" applyBorder="1" applyAlignment="1" applyProtection="1">
      <alignment horizontal="right" vertical="center"/>
    </xf>
    <xf numFmtId="3" fontId="7" fillId="6" borderId="14" xfId="0" applyNumberFormat="1" applyFont="1" applyFill="1" applyBorder="1" applyAlignment="1" applyProtection="1">
      <alignment horizontal="right" vertical="center"/>
    </xf>
    <xf numFmtId="3" fontId="8" fillId="0" borderId="31" xfId="0" applyNumberFormat="1" applyFont="1" applyBorder="1" applyAlignment="1" applyProtection="1">
      <alignment horizontal="right" vertical="center"/>
    </xf>
    <xf numFmtId="3" fontId="8" fillId="0" borderId="33" xfId="0" applyNumberFormat="1" applyFont="1" applyBorder="1" applyAlignment="1" applyProtection="1">
      <alignment horizontal="right" vertical="center"/>
    </xf>
    <xf numFmtId="3" fontId="4" fillId="0" borderId="78" xfId="0" applyNumberFormat="1" applyFont="1" applyFill="1" applyBorder="1" applyAlignment="1" applyProtection="1">
      <alignment horizontal="right" vertical="center"/>
    </xf>
    <xf numFmtId="3" fontId="8" fillId="0" borderId="79" xfId="0" applyNumberFormat="1" applyFont="1" applyBorder="1" applyAlignment="1" applyProtection="1">
      <alignment horizontal="right" vertical="center"/>
    </xf>
    <xf numFmtId="3" fontId="8" fillId="0" borderId="80" xfId="0" applyNumberFormat="1" applyFont="1" applyBorder="1" applyAlignment="1" applyProtection="1">
      <alignment horizontal="right" vertical="center"/>
    </xf>
    <xf numFmtId="3" fontId="8" fillId="0" borderId="81" xfId="0" applyNumberFormat="1" applyFont="1" applyBorder="1" applyAlignment="1" applyProtection="1">
      <alignment horizontal="right" vertical="center"/>
    </xf>
    <xf numFmtId="3" fontId="8" fillId="0" borderId="82" xfId="1" applyNumberFormat="1" applyFont="1" applyBorder="1" applyAlignment="1" applyProtection="1">
      <alignment horizontal="right" vertical="center"/>
    </xf>
    <xf numFmtId="3" fontId="8" fillId="0" borderId="83" xfId="3" applyNumberFormat="1" applyFont="1" applyFill="1" applyBorder="1" applyAlignment="1" applyProtection="1">
      <alignment horizontal="right" vertical="center"/>
    </xf>
    <xf numFmtId="3" fontId="8" fillId="0" borderId="81" xfId="1" applyNumberFormat="1" applyFont="1" applyBorder="1" applyAlignment="1" applyProtection="1">
      <alignment horizontal="right" vertical="center"/>
    </xf>
    <xf numFmtId="3" fontId="7" fillId="6" borderId="84" xfId="3" applyNumberFormat="1" applyFont="1" applyFill="1" applyBorder="1" applyAlignment="1" applyProtection="1">
      <alignment horizontal="right" vertical="center"/>
    </xf>
    <xf numFmtId="3" fontId="7" fillId="7" borderId="38" xfId="1" applyNumberFormat="1" applyFont="1" applyFill="1" applyBorder="1" applyAlignment="1" applyProtection="1">
      <alignment horizontal="right" vertical="center"/>
    </xf>
    <xf numFmtId="3" fontId="4" fillId="7" borderId="1" xfId="0" applyNumberFormat="1" applyFont="1" applyFill="1" applyBorder="1" applyAlignment="1" applyProtection="1">
      <alignment horizontal="right" vertical="center"/>
    </xf>
    <xf numFmtId="3" fontId="4" fillId="7" borderId="3" xfId="0" applyNumberFormat="1" applyFont="1" applyFill="1" applyBorder="1" applyAlignment="1" applyProtection="1">
      <alignment horizontal="right" vertical="center"/>
    </xf>
    <xf numFmtId="3" fontId="4" fillId="7" borderId="74" xfId="0" applyNumberFormat="1" applyFont="1" applyFill="1" applyBorder="1" applyAlignment="1" applyProtection="1">
      <alignment vertical="center"/>
    </xf>
    <xf numFmtId="3" fontId="7" fillId="7" borderId="1" xfId="0" applyNumberFormat="1" applyFont="1" applyFill="1" applyBorder="1" applyAlignment="1" applyProtection="1">
      <alignment horizontal="right" vertical="center"/>
    </xf>
    <xf numFmtId="3" fontId="7" fillId="7" borderId="3" xfId="0" applyNumberFormat="1" applyFont="1" applyFill="1" applyBorder="1" applyAlignment="1" applyProtection="1">
      <alignment horizontal="right" vertical="center"/>
    </xf>
    <xf numFmtId="3" fontId="7" fillId="7" borderId="85" xfId="1" applyNumberFormat="1" applyFont="1" applyFill="1" applyBorder="1" applyAlignment="1" applyProtection="1">
      <alignment horizontal="right" vertical="center"/>
    </xf>
    <xf numFmtId="49" fontId="24" fillId="0" borderId="27" xfId="0" applyNumberFormat="1" applyFont="1" applyBorder="1" applyAlignment="1" applyProtection="1">
      <alignment horizontal="center" vertical="center"/>
    </xf>
    <xf numFmtId="165" fontId="24" fillId="0" borderId="28" xfId="0" applyNumberFormat="1" applyFont="1" applyBorder="1" applyAlignment="1" applyProtection="1">
      <alignment horizontal="center" vertical="center"/>
    </xf>
    <xf numFmtId="165" fontId="24" fillId="0" borderId="28" xfId="0" applyNumberFormat="1" applyFont="1" applyBorder="1" applyAlignment="1" applyProtection="1">
      <alignment horizontal="left" vertical="center"/>
    </xf>
    <xf numFmtId="0" fontId="24" fillId="0" borderId="14" xfId="0" applyFont="1" applyBorder="1" applyAlignment="1" applyProtection="1">
      <alignment vertical="center"/>
    </xf>
    <xf numFmtId="0" fontId="26" fillId="0" borderId="0" xfId="0" applyFont="1" applyFill="1" applyBorder="1" applyAlignment="1" applyProtection="1">
      <alignment vertical="center"/>
    </xf>
    <xf numFmtId="3" fontId="26" fillId="0" borderId="79" xfId="0" applyNumberFormat="1" applyFont="1" applyBorder="1" applyAlignment="1" applyProtection="1">
      <alignment horizontal="right" vertical="center"/>
    </xf>
    <xf numFmtId="3" fontId="26" fillId="0" borderId="0" xfId="0" applyNumberFormat="1" applyFont="1" applyFill="1" applyBorder="1" applyAlignment="1" applyProtection="1">
      <alignment vertical="center"/>
    </xf>
    <xf numFmtId="49" fontId="24" fillId="0" borderId="25" xfId="0" applyNumberFormat="1" applyFont="1" applyBorder="1" applyAlignment="1" applyProtection="1">
      <alignment horizontal="center" vertical="center"/>
    </xf>
    <xf numFmtId="165" fontId="24" fillId="0" borderId="21" xfId="0" applyNumberFormat="1" applyFont="1" applyBorder="1" applyAlignment="1" applyProtection="1">
      <alignment horizontal="center" vertical="center"/>
    </xf>
    <xf numFmtId="3" fontId="26" fillId="0" borderId="80" xfId="0" applyNumberFormat="1" applyFont="1" applyBorder="1" applyAlignment="1" applyProtection="1">
      <alignment horizontal="right" vertical="center"/>
    </xf>
    <xf numFmtId="165" fontId="24" fillId="0" borderId="21" xfId="0" applyNumberFormat="1" applyFont="1" applyBorder="1" applyAlignment="1" applyProtection="1">
      <alignment horizontal="left" vertical="center"/>
    </xf>
    <xf numFmtId="165" fontId="26" fillId="0" borderId="13" xfId="0" applyNumberFormat="1" applyFont="1" applyBorder="1" applyAlignment="1" applyProtection="1">
      <alignment horizontal="left" vertical="center"/>
    </xf>
    <xf numFmtId="3" fontId="26" fillId="0" borderId="81" xfId="0" applyNumberFormat="1" applyFont="1" applyBorder="1" applyAlignment="1" applyProtection="1">
      <alignment horizontal="right" vertical="center"/>
    </xf>
    <xf numFmtId="165" fontId="26" fillId="0" borderId="21" xfId="0" applyNumberFormat="1" applyFont="1" applyBorder="1" applyAlignment="1" applyProtection="1">
      <alignment horizontal="left" vertical="center"/>
    </xf>
    <xf numFmtId="3" fontId="26" fillId="0" borderId="82" xfId="1" applyNumberFormat="1" applyFont="1" applyBorder="1" applyAlignment="1" applyProtection="1">
      <alignment horizontal="right" vertical="center"/>
    </xf>
    <xf numFmtId="0" fontId="27" fillId="0" borderId="0" xfId="0" applyFont="1" applyFill="1" applyAlignment="1" applyProtection="1">
      <alignment vertical="center"/>
    </xf>
    <xf numFmtId="49" fontId="26" fillId="0" borderId="25" xfId="0" applyNumberFormat="1" applyFont="1" applyFill="1" applyBorder="1" applyAlignment="1" applyProtection="1">
      <alignment horizontal="center" vertical="center"/>
    </xf>
    <xf numFmtId="165" fontId="26" fillId="0" borderId="21" xfId="0" applyNumberFormat="1" applyFont="1" applyFill="1" applyBorder="1" applyAlignment="1" applyProtection="1">
      <alignment horizontal="center" vertical="center"/>
    </xf>
    <xf numFmtId="165" fontId="26" fillId="0" borderId="21" xfId="0" applyNumberFormat="1" applyFont="1" applyFill="1" applyBorder="1" applyAlignment="1" applyProtection="1">
      <alignment horizontal="left" vertical="center"/>
    </xf>
    <xf numFmtId="0" fontId="26" fillId="0" borderId="13" xfId="0" applyFont="1" applyFill="1" applyBorder="1" applyAlignment="1" applyProtection="1">
      <alignment vertical="center"/>
    </xf>
    <xf numFmtId="0" fontId="26" fillId="0" borderId="32" xfId="0" applyFont="1" applyFill="1" applyBorder="1" applyAlignment="1" applyProtection="1">
      <alignment vertical="center"/>
    </xf>
    <xf numFmtId="3" fontId="26" fillId="0" borderId="83" xfId="3" applyNumberFormat="1" applyFont="1" applyFill="1" applyBorder="1" applyAlignment="1" applyProtection="1">
      <alignment horizontal="right" vertical="center"/>
    </xf>
    <xf numFmtId="49" fontId="26" fillId="0" borderId="26" xfId="0" applyNumberFormat="1" applyFont="1" applyBorder="1" applyAlignment="1" applyProtection="1">
      <alignment horizontal="center" vertical="center"/>
    </xf>
    <xf numFmtId="165" fontId="26" fillId="0" borderId="7" xfId="0" applyNumberFormat="1" applyFont="1" applyBorder="1" applyAlignment="1" applyProtection="1">
      <alignment horizontal="center" vertical="center"/>
    </xf>
    <xf numFmtId="165" fontId="26" fillId="0" borderId="7" xfId="0" applyNumberFormat="1" applyFont="1" applyBorder="1" applyAlignment="1" applyProtection="1">
      <alignment horizontal="left" vertical="center"/>
    </xf>
    <xf numFmtId="0" fontId="26" fillId="0" borderId="20" xfId="0" applyFont="1" applyBorder="1" applyAlignment="1" applyProtection="1">
      <alignment vertical="center"/>
    </xf>
    <xf numFmtId="3" fontId="26" fillId="0" borderId="81" xfId="1" applyNumberFormat="1" applyFont="1" applyBorder="1" applyAlignment="1" applyProtection="1">
      <alignment horizontal="right" vertical="center"/>
    </xf>
    <xf numFmtId="0" fontId="26" fillId="0" borderId="0" xfId="0" applyFont="1" applyBorder="1" applyAlignment="1" applyProtection="1">
      <alignment vertical="center"/>
    </xf>
    <xf numFmtId="49" fontId="33" fillId="6" borderId="27" xfId="1" applyNumberFormat="1" applyFont="1" applyFill="1" applyBorder="1" applyAlignment="1" applyProtection="1">
      <alignment horizontal="center" vertical="center"/>
    </xf>
    <xf numFmtId="0" fontId="26" fillId="6" borderId="28" xfId="0" applyFont="1" applyFill="1" applyBorder="1" applyAlignment="1" applyProtection="1">
      <alignment vertical="center"/>
    </xf>
    <xf numFmtId="0" fontId="24" fillId="6" borderId="28" xfId="0" applyFont="1" applyFill="1" applyBorder="1" applyAlignment="1" applyProtection="1">
      <alignment vertical="center"/>
    </xf>
    <xf numFmtId="0" fontId="24" fillId="6" borderId="14" xfId="0" applyFont="1" applyFill="1" applyBorder="1" applyAlignment="1" applyProtection="1">
      <alignment vertical="center"/>
    </xf>
    <xf numFmtId="3" fontId="24" fillId="6" borderId="84" xfId="3" applyNumberFormat="1" applyFont="1" applyFill="1" applyBorder="1" applyAlignment="1" applyProtection="1">
      <alignment horizontal="right" vertical="center"/>
    </xf>
    <xf numFmtId="0" fontId="27" fillId="0" borderId="0" xfId="0" applyFont="1" applyBorder="1" applyAlignment="1" applyProtection="1">
      <alignment vertical="center"/>
    </xf>
    <xf numFmtId="49" fontId="26" fillId="0" borderId="26" xfId="0" applyNumberFormat="1" applyFont="1" applyFill="1" applyBorder="1" applyAlignment="1" applyProtection="1">
      <alignment horizontal="center" vertical="center"/>
    </xf>
    <xf numFmtId="0" fontId="26" fillId="0" borderId="7" xfId="0" applyFont="1" applyBorder="1" applyAlignment="1" applyProtection="1">
      <alignment vertical="center"/>
    </xf>
    <xf numFmtId="0" fontId="26" fillId="0" borderId="7" xfId="0" applyFont="1" applyFill="1" applyBorder="1" applyAlignment="1" applyProtection="1">
      <alignment vertical="center"/>
    </xf>
    <xf numFmtId="10" fontId="26" fillId="0" borderId="20" xfId="0" applyNumberFormat="1" applyFont="1" applyBorder="1" applyAlignment="1" applyProtection="1">
      <alignment horizontal="left" vertical="center"/>
    </xf>
    <xf numFmtId="0" fontId="27" fillId="0" borderId="0" xfId="0" applyFont="1" applyProtection="1"/>
    <xf numFmtId="49" fontId="33" fillId="7" borderId="36" xfId="1" applyNumberFormat="1" applyFont="1" applyFill="1" applyBorder="1" applyAlignment="1" applyProtection="1">
      <alignment horizontal="center" vertical="center"/>
    </xf>
    <xf numFmtId="0" fontId="26" fillId="7" borderId="37" xfId="0" applyFont="1" applyFill="1" applyBorder="1" applyAlignment="1" applyProtection="1">
      <alignment vertical="center"/>
    </xf>
    <xf numFmtId="0" fontId="24" fillId="7" borderId="37" xfId="0" applyFont="1" applyFill="1" applyBorder="1" applyAlignment="1" applyProtection="1">
      <alignment vertical="center"/>
    </xf>
    <xf numFmtId="0" fontId="24" fillId="7" borderId="38" xfId="0" applyFont="1" applyFill="1" applyBorder="1" applyAlignment="1" applyProtection="1">
      <alignment vertical="center"/>
    </xf>
    <xf numFmtId="0" fontId="26" fillId="0" borderId="0" xfId="0" applyFont="1" applyFill="1" applyBorder="1" applyProtection="1"/>
    <xf numFmtId="3" fontId="24" fillId="7" borderId="85" xfId="1" applyNumberFormat="1" applyFont="1" applyFill="1" applyBorder="1" applyAlignment="1" applyProtection="1">
      <alignment horizontal="right" vertical="center"/>
    </xf>
    <xf numFmtId="49" fontId="26" fillId="0" borderId="0" xfId="0" applyNumberFormat="1" applyFont="1" applyAlignment="1" applyProtection="1">
      <alignment horizontal="left" vertical="center"/>
    </xf>
    <xf numFmtId="49" fontId="22" fillId="0" borderId="0" xfId="0" applyNumberFormat="1" applyFont="1" applyFill="1" applyAlignment="1" applyProtection="1">
      <alignment horizontal="left" vertical="center"/>
    </xf>
    <xf numFmtId="3" fontId="27" fillId="0" borderId="0" xfId="0" applyNumberFormat="1" applyFont="1" applyFill="1" applyBorder="1" applyAlignment="1" applyProtection="1">
      <alignment vertical="center"/>
    </xf>
    <xf numFmtId="49" fontId="24" fillId="0" borderId="25" xfId="0" applyNumberFormat="1" applyFont="1" applyFill="1" applyBorder="1" applyAlignment="1" applyProtection="1">
      <alignment horizontal="center" vertical="center"/>
    </xf>
    <xf numFmtId="165" fontId="24" fillId="0" borderId="21" xfId="0" applyNumberFormat="1" applyFont="1" applyFill="1" applyBorder="1" applyAlignment="1" applyProtection="1">
      <alignment horizontal="center" vertical="center"/>
    </xf>
    <xf numFmtId="165" fontId="24" fillId="0" borderId="21" xfId="0" applyNumberFormat="1" applyFont="1" applyFill="1" applyBorder="1" applyAlignment="1" applyProtection="1">
      <alignment horizontal="left" vertical="center"/>
    </xf>
    <xf numFmtId="0" fontId="24" fillId="0" borderId="13" xfId="0" applyFont="1" applyFill="1" applyBorder="1" applyAlignment="1" applyProtection="1">
      <alignment vertical="center"/>
    </xf>
    <xf numFmtId="49" fontId="26" fillId="0" borderId="52" xfId="0" applyNumberFormat="1" applyFont="1" applyFill="1" applyBorder="1" applyAlignment="1" applyProtection="1">
      <alignment horizontal="center" vertical="center"/>
    </xf>
    <xf numFmtId="165" fontId="26" fillId="0" borderId="62" xfId="0" applyNumberFormat="1" applyFont="1" applyFill="1" applyBorder="1" applyAlignment="1" applyProtection="1">
      <alignment horizontal="center" vertical="center"/>
    </xf>
    <xf numFmtId="165" fontId="26" fillId="0" borderId="62" xfId="0" applyNumberFormat="1" applyFont="1" applyFill="1" applyBorder="1" applyAlignment="1" applyProtection="1">
      <alignment horizontal="left" vertical="center"/>
    </xf>
    <xf numFmtId="0" fontId="26" fillId="0" borderId="58" xfId="0" applyFont="1" applyFill="1" applyBorder="1" applyAlignment="1" applyProtection="1">
      <alignment vertical="center"/>
    </xf>
    <xf numFmtId="49" fontId="33" fillId="0" borderId="22" xfId="1" applyNumberFormat="1" applyFont="1" applyFill="1" applyBorder="1" applyAlignment="1" applyProtection="1">
      <alignment horizontal="center" vertical="center"/>
    </xf>
    <xf numFmtId="165" fontId="26" fillId="0" borderId="0" xfId="0" applyNumberFormat="1" applyFont="1" applyFill="1" applyBorder="1" applyAlignment="1" applyProtection="1">
      <alignment horizontal="center" vertical="center"/>
    </xf>
    <xf numFmtId="165" fontId="26" fillId="0" borderId="0" xfId="0" applyNumberFormat="1" applyFont="1" applyFill="1" applyBorder="1" applyAlignment="1" applyProtection="1">
      <alignment horizontal="left" vertical="center"/>
    </xf>
    <xf numFmtId="0" fontId="26" fillId="0" borderId="6" xfId="0" applyFont="1" applyFill="1" applyBorder="1" applyAlignment="1" applyProtection="1">
      <alignment vertical="center"/>
    </xf>
    <xf numFmtId="49" fontId="33" fillId="0" borderId="32" xfId="1" applyNumberFormat="1" applyFont="1" applyFill="1" applyBorder="1" applyAlignment="1" applyProtection="1">
      <alignment horizontal="center" vertical="center"/>
    </xf>
    <xf numFmtId="49" fontId="24" fillId="0" borderId="52" xfId="0" applyNumberFormat="1" applyFont="1" applyBorder="1" applyAlignment="1" applyProtection="1">
      <alignment horizontal="center" vertical="center"/>
    </xf>
    <xf numFmtId="165" fontId="24" fillId="0" borderId="62" xfId="0" applyNumberFormat="1" applyFont="1" applyBorder="1" applyAlignment="1" applyProtection="1">
      <alignment horizontal="center" vertical="center"/>
    </xf>
    <xf numFmtId="165" fontId="26" fillId="0" borderId="62" xfId="0" applyNumberFormat="1" applyFont="1" applyBorder="1" applyAlignment="1" applyProtection="1">
      <alignment horizontal="left" vertical="center"/>
    </xf>
    <xf numFmtId="165" fontId="26" fillId="0" borderId="58" xfId="0" applyNumberFormat="1" applyFont="1" applyBorder="1" applyAlignment="1" applyProtection="1">
      <alignment horizontal="left" vertical="center"/>
    </xf>
    <xf numFmtId="0" fontId="23" fillId="0" borderId="0" xfId="0" applyFont="1" applyFill="1" applyAlignment="1" applyProtection="1">
      <alignment vertical="center"/>
    </xf>
    <xf numFmtId="3" fontId="29" fillId="0" borderId="78" xfId="0" applyNumberFormat="1" applyFont="1" applyFill="1" applyBorder="1" applyAlignment="1" applyProtection="1">
      <alignment horizontal="right" vertical="center"/>
    </xf>
    <xf numFmtId="0" fontId="27" fillId="0" borderId="0" xfId="0" applyFont="1" applyFill="1" applyBorder="1" applyProtection="1"/>
    <xf numFmtId="3" fontId="27" fillId="0" borderId="0" xfId="0" applyNumberFormat="1" applyFont="1" applyFill="1" applyProtection="1"/>
    <xf numFmtId="0" fontId="27" fillId="0" borderId="0" xfId="0" applyFont="1" applyFill="1" applyProtection="1"/>
    <xf numFmtId="3" fontId="8" fillId="0" borderId="80" xfId="1" applyNumberFormat="1" applyFont="1" applyBorder="1" applyAlignment="1" applyProtection="1">
      <alignment horizontal="right" vertical="center"/>
    </xf>
    <xf numFmtId="3" fontId="8" fillId="0" borderId="80" xfId="1" applyNumberFormat="1" applyFont="1" applyFill="1" applyBorder="1" applyAlignment="1" applyProtection="1">
      <alignment horizontal="right" vertical="center"/>
    </xf>
    <xf numFmtId="3" fontId="8" fillId="0" borderId="81" xfId="1" applyNumberFormat="1" applyFont="1" applyFill="1" applyBorder="1" applyAlignment="1" applyProtection="1">
      <alignment horizontal="right" vertical="center"/>
    </xf>
    <xf numFmtId="3" fontId="26" fillId="0" borderId="80" xfId="1" applyNumberFormat="1" applyFont="1" applyBorder="1" applyAlignment="1" applyProtection="1">
      <alignment horizontal="right" vertical="center"/>
    </xf>
    <xf numFmtId="3" fontId="26" fillId="0" borderId="80" xfId="1" applyNumberFormat="1" applyFont="1" applyFill="1" applyBorder="1" applyAlignment="1" applyProtection="1">
      <alignment horizontal="right" vertical="center"/>
    </xf>
    <xf numFmtId="3" fontId="26" fillId="0" borderId="81" xfId="1" applyNumberFormat="1" applyFont="1" applyFill="1" applyBorder="1" applyAlignment="1" applyProtection="1">
      <alignment horizontal="right" vertical="center"/>
    </xf>
    <xf numFmtId="3" fontId="26" fillId="0" borderId="83" xfId="1" applyNumberFormat="1" applyFont="1" applyFill="1" applyBorder="1" applyAlignment="1" applyProtection="1">
      <alignment horizontal="right" vertical="center"/>
    </xf>
    <xf numFmtId="0" fontId="24" fillId="0" borderId="0" xfId="0" applyFont="1" applyFill="1" applyAlignment="1" applyProtection="1">
      <alignment vertical="center"/>
    </xf>
    <xf numFmtId="0" fontId="23" fillId="0" borderId="0" xfId="0" applyFont="1" applyFill="1" applyBorder="1" applyAlignment="1" applyProtection="1">
      <alignment vertical="center"/>
    </xf>
    <xf numFmtId="3" fontId="29" fillId="0" borderId="0" xfId="0" applyNumberFormat="1" applyFont="1" applyFill="1" applyBorder="1" applyAlignment="1" applyProtection="1">
      <alignment horizontal="right" vertical="center"/>
    </xf>
    <xf numFmtId="3" fontId="26" fillId="0" borderId="0" xfId="0" applyNumberFormat="1" applyFont="1" applyFill="1" applyBorder="1" applyAlignment="1" applyProtection="1">
      <alignment horizontal="right" vertical="center"/>
    </xf>
    <xf numFmtId="3" fontId="26" fillId="0" borderId="0" xfId="1" applyNumberFormat="1" applyFont="1" applyFill="1" applyBorder="1" applyAlignment="1" applyProtection="1">
      <alignment horizontal="right" vertical="center"/>
    </xf>
    <xf numFmtId="3" fontId="26" fillId="0" borderId="0" xfId="3" applyNumberFormat="1" applyFont="1" applyFill="1" applyBorder="1" applyAlignment="1" applyProtection="1">
      <alignment horizontal="right" vertical="center"/>
    </xf>
    <xf numFmtId="3" fontId="24" fillId="0" borderId="0" xfId="1" applyNumberFormat="1" applyFont="1" applyFill="1" applyBorder="1" applyAlignment="1" applyProtection="1">
      <alignment horizontal="right" vertical="center"/>
    </xf>
    <xf numFmtId="3" fontId="27" fillId="0" borderId="0" xfId="0" applyNumberFormat="1" applyFont="1" applyFill="1" applyBorder="1" applyProtection="1"/>
    <xf numFmtId="3" fontId="24" fillId="0" borderId="77" xfId="3" applyNumberFormat="1" applyFont="1" applyFill="1" applyBorder="1" applyAlignment="1" applyProtection="1">
      <alignment horizontal="right" vertical="center"/>
    </xf>
    <xf numFmtId="49" fontId="26" fillId="0" borderId="0" xfId="0" applyNumberFormat="1" applyFont="1" applyBorder="1" applyAlignment="1" applyProtection="1">
      <alignment horizontal="left" vertical="center"/>
    </xf>
    <xf numFmtId="49" fontId="24" fillId="0" borderId="0" xfId="0" applyNumberFormat="1" applyFont="1" applyAlignment="1" applyProtection="1">
      <alignment vertical="center"/>
    </xf>
    <xf numFmtId="49" fontId="24" fillId="0" borderId="0" xfId="0" applyNumberFormat="1" applyFont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/>
    </xf>
    <xf numFmtId="3" fontId="26" fillId="0" borderId="0" xfId="0" applyNumberFormat="1" applyFont="1" applyFill="1" applyAlignment="1" applyProtection="1">
      <alignment vertical="center"/>
    </xf>
    <xf numFmtId="165" fontId="26" fillId="0" borderId="0" xfId="0" applyNumberFormat="1" applyFont="1" applyFill="1" applyAlignment="1" applyProtection="1">
      <alignment horizontal="center" vertical="center"/>
    </xf>
    <xf numFmtId="165" fontId="35" fillId="0" borderId="0" xfId="0" applyNumberFormat="1" applyFont="1" applyAlignment="1" applyProtection="1">
      <alignment horizontal="center" vertical="center"/>
    </xf>
    <xf numFmtId="0" fontId="35" fillId="0" borderId="0" xfId="0" applyFont="1" applyAlignment="1" applyProtection="1">
      <alignment vertical="center"/>
    </xf>
    <xf numFmtId="49" fontId="27" fillId="0" borderId="0" xfId="0" applyNumberFormat="1" applyFont="1" applyAlignment="1" applyProtection="1">
      <alignment vertical="center"/>
    </xf>
    <xf numFmtId="165" fontId="26" fillId="0" borderId="2" xfId="0" applyNumberFormat="1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vertical="center"/>
    </xf>
    <xf numFmtId="49" fontId="27" fillId="0" borderId="0" xfId="0" applyNumberFormat="1" applyFont="1" applyProtection="1"/>
    <xf numFmtId="49" fontId="27" fillId="0" borderId="0" xfId="0" applyNumberFormat="1" applyFont="1" applyAlignment="1" applyProtection="1">
      <alignment horizontal="center"/>
    </xf>
    <xf numFmtId="0" fontId="27" fillId="0" borderId="0" xfId="0" applyFont="1" applyBorder="1" applyProtection="1"/>
    <xf numFmtId="49" fontId="29" fillId="0" borderId="0" xfId="0" applyNumberFormat="1" applyFont="1" applyFill="1" applyBorder="1" applyAlignment="1" applyProtection="1"/>
    <xf numFmtId="49" fontId="27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Protection="1"/>
    <xf numFmtId="49" fontId="27" fillId="0" borderId="0" xfId="0" applyNumberFormat="1" applyFont="1" applyAlignment="1" applyProtection="1">
      <alignment horizontal="center" vertical="center"/>
    </xf>
    <xf numFmtId="49" fontId="24" fillId="0" borderId="0" xfId="0" applyNumberFormat="1" applyFont="1" applyFill="1" applyAlignment="1" applyProtection="1">
      <alignment vertical="center"/>
    </xf>
    <xf numFmtId="49" fontId="24" fillId="0" borderId="0" xfId="0" applyNumberFormat="1" applyFont="1" applyFill="1" applyAlignment="1" applyProtection="1">
      <alignment horizontal="center" vertical="center"/>
    </xf>
    <xf numFmtId="0" fontId="26" fillId="0" borderId="0" xfId="0" quotePrefix="1" applyFont="1" applyFill="1" applyBorder="1" applyAlignment="1" applyProtection="1">
      <alignment horizontal="center" vertical="center"/>
    </xf>
    <xf numFmtId="49" fontId="23" fillId="8" borderId="1" xfId="0" applyNumberFormat="1" applyFont="1" applyFill="1" applyBorder="1" applyAlignment="1" applyProtection="1">
      <alignment horizontal="left" vertical="center"/>
    </xf>
    <xf numFmtId="165" fontId="22" fillId="8" borderId="2" xfId="0" applyNumberFormat="1" applyFont="1" applyFill="1" applyBorder="1" applyAlignment="1" applyProtection="1">
      <alignment horizontal="center" vertical="center"/>
    </xf>
    <xf numFmtId="0" fontId="22" fillId="8" borderId="2" xfId="0" applyFont="1" applyFill="1" applyBorder="1" applyAlignment="1" applyProtection="1">
      <alignment vertical="center"/>
    </xf>
    <xf numFmtId="3" fontId="23" fillId="8" borderId="3" xfId="0" applyNumberFormat="1" applyFont="1" applyFill="1" applyBorder="1" applyAlignment="1" applyProtection="1">
      <alignment vertical="center"/>
    </xf>
    <xf numFmtId="49" fontId="22" fillId="0" borderId="0" xfId="0" applyNumberFormat="1" applyFont="1" applyAlignment="1" applyProtection="1">
      <alignment horizontal="left" vertical="center"/>
    </xf>
    <xf numFmtId="0" fontId="23" fillId="8" borderId="2" xfId="0" applyFont="1" applyFill="1" applyBorder="1" applyAlignment="1" applyProtection="1">
      <alignment vertical="center"/>
    </xf>
    <xf numFmtId="0" fontId="37" fillId="0" borderId="0" xfId="0" applyFont="1" applyAlignment="1" applyProtection="1">
      <alignment vertical="center"/>
    </xf>
    <xf numFmtId="0" fontId="38" fillId="0" borderId="0" xfId="0" applyFont="1" applyAlignment="1" applyProtection="1">
      <alignment vertical="center"/>
    </xf>
    <xf numFmtId="49" fontId="26" fillId="0" borderId="0" xfId="0" applyNumberFormat="1" applyFont="1" applyAlignment="1" applyProtection="1">
      <alignment horizontal="left"/>
    </xf>
    <xf numFmtId="0" fontId="0" fillId="0" borderId="0" xfId="0" applyProtection="1"/>
    <xf numFmtId="167" fontId="27" fillId="0" borderId="0" xfId="0" applyNumberFormat="1" applyFont="1" applyProtection="1"/>
    <xf numFmtId="167" fontId="27" fillId="0" borderId="0" xfId="0" applyNumberFormat="1" applyFont="1" applyFill="1" applyBorder="1" applyProtection="1"/>
    <xf numFmtId="49" fontId="29" fillId="0" borderId="1" xfId="0" applyNumberFormat="1" applyFont="1" applyBorder="1" applyAlignment="1" applyProtection="1"/>
    <xf numFmtId="0" fontId="26" fillId="3" borderId="0" xfId="0" applyFont="1" applyFill="1" applyBorder="1" applyAlignment="1" applyProtection="1">
      <alignment horizontal="center" vertical="center"/>
    </xf>
    <xf numFmtId="0" fontId="26" fillId="0" borderId="0" xfId="0" quotePrefix="1" applyFont="1" applyFill="1" applyBorder="1" applyAlignment="1" applyProtection="1">
      <alignment vertical="center"/>
    </xf>
    <xf numFmtId="170" fontId="8" fillId="0" borderId="58" xfId="2" applyNumberFormat="1" applyFont="1" applyFill="1" applyBorder="1" applyAlignment="1" applyProtection="1">
      <alignment horizontal="right"/>
    </xf>
    <xf numFmtId="3" fontId="8" fillId="0" borderId="56" xfId="3" applyNumberFormat="1" applyFont="1" applyFill="1" applyBorder="1" applyAlignment="1" applyProtection="1">
      <alignment horizontal="right"/>
    </xf>
    <xf numFmtId="3" fontId="8" fillId="0" borderId="13" xfId="3" applyNumberFormat="1" applyFont="1" applyFill="1" applyBorder="1" applyAlignment="1" applyProtection="1">
      <alignment horizontal="right"/>
    </xf>
    <xf numFmtId="171" fontId="8" fillId="0" borderId="13" xfId="1" applyNumberFormat="1" applyFont="1" applyFill="1" applyBorder="1" applyAlignment="1" applyProtection="1">
      <alignment horizontal="right" vertical="center"/>
    </xf>
    <xf numFmtId="2" fontId="8" fillId="0" borderId="13" xfId="2" applyNumberFormat="1" applyFont="1" applyFill="1" applyBorder="1" applyAlignment="1" applyProtection="1">
      <alignment horizontal="right"/>
    </xf>
    <xf numFmtId="164" fontId="8" fillId="0" borderId="13" xfId="1" applyNumberFormat="1" applyFont="1" applyFill="1" applyBorder="1" applyAlignment="1" applyProtection="1">
      <alignment horizontal="right"/>
    </xf>
    <xf numFmtId="3" fontId="7" fillId="0" borderId="13" xfId="1" applyNumberFormat="1" applyFont="1" applyFill="1" applyBorder="1" applyAlignment="1" applyProtection="1">
      <alignment horizontal="right"/>
    </xf>
    <xf numFmtId="3" fontId="7" fillId="0" borderId="13" xfId="2" applyNumberFormat="1" applyFont="1" applyFill="1" applyBorder="1" applyAlignment="1" applyProtection="1">
      <alignment horizontal="right"/>
    </xf>
    <xf numFmtId="4" fontId="7" fillId="0" borderId="58" xfId="3" applyNumberFormat="1" applyFont="1" applyFill="1" applyBorder="1" applyAlignment="1" applyProtection="1">
      <alignment horizontal="right"/>
    </xf>
    <xf numFmtId="3" fontId="7" fillId="6" borderId="38" xfId="1" applyNumberFormat="1" applyFont="1" applyFill="1" applyBorder="1" applyAlignment="1" applyProtection="1">
      <alignment horizontal="right" vertical="center"/>
    </xf>
    <xf numFmtId="3" fontId="8" fillId="0" borderId="30" xfId="3" applyNumberFormat="1" applyFont="1" applyFill="1" applyBorder="1" applyAlignment="1" applyProtection="1">
      <alignment horizontal="right"/>
    </xf>
    <xf numFmtId="164" fontId="8" fillId="0" borderId="31" xfId="1" applyNumberFormat="1" applyFont="1" applyFill="1" applyBorder="1" applyAlignment="1" applyProtection="1">
      <alignment horizontal="right"/>
    </xf>
    <xf numFmtId="3" fontId="7" fillId="0" borderId="31" xfId="1" applyNumberFormat="1" applyFont="1" applyFill="1" applyBorder="1" applyAlignment="1" applyProtection="1">
      <alignment horizontal="right"/>
    </xf>
    <xf numFmtId="3" fontId="7" fillId="0" borderId="31" xfId="2" applyNumberFormat="1" applyFont="1" applyFill="1" applyBorder="1" applyAlignment="1" applyProtection="1">
      <alignment horizontal="right"/>
    </xf>
    <xf numFmtId="4" fontId="7" fillId="0" borderId="33" xfId="3" applyNumberFormat="1" applyFont="1" applyFill="1" applyBorder="1" applyAlignment="1" applyProtection="1">
      <alignment horizontal="right"/>
    </xf>
    <xf numFmtId="167" fontId="7" fillId="6" borderId="39" xfId="1" applyNumberFormat="1" applyFont="1" applyFill="1" applyBorder="1" applyAlignment="1" applyProtection="1">
      <alignment horizontal="right" vertical="center"/>
    </xf>
    <xf numFmtId="4" fontId="3" fillId="0" borderId="28" xfId="0" applyNumberFormat="1" applyFont="1" applyFill="1" applyBorder="1" applyAlignment="1" applyProtection="1">
      <alignment horizontal="right" vertical="center"/>
    </xf>
    <xf numFmtId="3" fontId="3" fillId="0" borderId="35" xfId="0" applyNumberFormat="1" applyFont="1" applyFill="1" applyBorder="1" applyAlignment="1" applyProtection="1">
      <alignment vertical="center"/>
    </xf>
    <xf numFmtId="4" fontId="4" fillId="0" borderId="28" xfId="0" applyNumberFormat="1" applyFont="1" applyFill="1" applyBorder="1" applyAlignment="1" applyProtection="1">
      <alignment horizontal="right" vertical="center"/>
    </xf>
    <xf numFmtId="164" fontId="14" fillId="0" borderId="1" xfId="0" applyNumberFormat="1" applyFont="1" applyFill="1" applyBorder="1" applyAlignment="1" applyProtection="1">
      <alignment vertical="center"/>
    </xf>
    <xf numFmtId="164" fontId="14" fillId="0" borderId="3" xfId="0" applyNumberFormat="1" applyFont="1" applyFill="1" applyBorder="1" applyAlignment="1" applyProtection="1">
      <alignment vertical="center"/>
    </xf>
    <xf numFmtId="3" fontId="8" fillId="0" borderId="34" xfId="1" applyNumberFormat="1" applyFont="1" applyFill="1" applyBorder="1" applyAlignment="1" applyProtection="1">
      <alignment horizontal="right" vertical="center"/>
    </xf>
    <xf numFmtId="167" fontId="0" fillId="0" borderId="0" xfId="0" applyNumberFormat="1" applyProtection="1"/>
    <xf numFmtId="9" fontId="8" fillId="0" borderId="33" xfId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 vertical="center"/>
    </xf>
    <xf numFmtId="9" fontId="8" fillId="3" borderId="31" xfId="0" applyNumberFormat="1" applyFont="1" applyFill="1" applyBorder="1" applyAlignment="1" applyProtection="1">
      <alignment horizontal="right" vertical="center"/>
      <protection locked="0"/>
    </xf>
    <xf numFmtId="9" fontId="8" fillId="3" borderId="35" xfId="0" quotePrefix="1" applyNumberFormat="1" applyFont="1" applyFill="1" applyBorder="1" applyAlignment="1" applyProtection="1">
      <alignment horizontal="center" vertical="center"/>
      <protection locked="0"/>
    </xf>
    <xf numFmtId="164" fontId="4" fillId="3" borderId="11" xfId="0" applyNumberFormat="1" applyFont="1" applyFill="1" applyBorder="1" applyAlignment="1" applyProtection="1">
      <alignment vertical="center"/>
      <protection locked="0"/>
    </xf>
    <xf numFmtId="164" fontId="4" fillId="3" borderId="63" xfId="0" applyNumberFormat="1" applyFont="1" applyFill="1" applyBorder="1" applyAlignment="1" applyProtection="1">
      <alignment vertical="center"/>
      <protection locked="0"/>
    </xf>
    <xf numFmtId="9" fontId="4" fillId="3" borderId="35" xfId="0" applyNumberFormat="1" applyFont="1" applyFill="1" applyBorder="1" applyAlignment="1" applyProtection="1">
      <alignment vertical="center"/>
      <protection locked="0"/>
    </xf>
    <xf numFmtId="9" fontId="4" fillId="3" borderId="33" xfId="0" applyNumberFormat="1" applyFont="1" applyFill="1" applyBorder="1" applyAlignment="1" applyProtection="1">
      <alignment vertical="center"/>
      <protection locked="0"/>
    </xf>
    <xf numFmtId="164" fontId="4" fillId="3" borderId="8" xfId="0" applyNumberFormat="1" applyFont="1" applyFill="1" applyBorder="1" applyAlignment="1" applyProtection="1">
      <alignment vertical="center"/>
      <protection locked="0"/>
    </xf>
    <xf numFmtId="164" fontId="4" fillId="3" borderId="35" xfId="0" applyNumberFormat="1" applyFont="1" applyFill="1" applyBorder="1" applyAlignment="1" applyProtection="1">
      <alignment vertical="center"/>
      <protection locked="0"/>
    </xf>
    <xf numFmtId="3" fontId="8" fillId="3" borderId="31" xfId="0" applyNumberFormat="1" applyFont="1" applyFill="1" applyBorder="1" applyAlignment="1" applyProtection="1">
      <alignment horizontal="right" vertical="center"/>
      <protection locked="0"/>
    </xf>
    <xf numFmtId="3" fontId="8" fillId="3" borderId="34" xfId="0" applyNumberFormat="1" applyFont="1" applyFill="1" applyBorder="1" applyAlignment="1" applyProtection="1">
      <alignment horizontal="right" vertical="center"/>
      <protection locked="0"/>
    </xf>
    <xf numFmtId="3" fontId="4" fillId="5" borderId="5" xfId="0" applyNumberFormat="1" applyFont="1" applyFill="1" applyBorder="1" applyAlignment="1" applyProtection="1">
      <alignment vertical="center"/>
      <protection locked="0"/>
    </xf>
    <xf numFmtId="4" fontId="4" fillId="5" borderId="34" xfId="0" applyNumberFormat="1" applyFont="1" applyFill="1" applyBorder="1" applyAlignment="1" applyProtection="1">
      <alignment horizontal="right" vertical="center"/>
      <protection locked="0"/>
    </xf>
    <xf numFmtId="0" fontId="7" fillId="0" borderId="86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87" xfId="0" applyFont="1" applyBorder="1" applyAlignment="1" applyProtection="1">
      <alignment vertical="center"/>
    </xf>
    <xf numFmtId="49" fontId="3" fillId="0" borderId="87" xfId="0" applyNumberFormat="1" applyFont="1" applyBorder="1" applyAlignment="1" applyProtection="1">
      <alignment horizontal="right" vertical="center"/>
    </xf>
    <xf numFmtId="49" fontId="3" fillId="0" borderId="88" xfId="0" applyNumberFormat="1" applyFont="1" applyBorder="1" applyAlignment="1" applyProtection="1">
      <alignment horizontal="right" vertical="center"/>
    </xf>
    <xf numFmtId="166" fontId="8" fillId="0" borderId="87" xfId="0" applyNumberFormat="1" applyFont="1" applyFill="1" applyBorder="1" applyAlignment="1" applyProtection="1">
      <alignment horizontal="right" vertical="center"/>
    </xf>
    <xf numFmtId="9" fontId="3" fillId="0" borderId="87" xfId="0" applyNumberFormat="1" applyFont="1" applyFill="1" applyBorder="1" applyAlignment="1" applyProtection="1">
      <alignment vertical="center"/>
    </xf>
    <xf numFmtId="9" fontId="3" fillId="0" borderId="87" xfId="0" applyNumberFormat="1" applyFont="1" applyFill="1" applyBorder="1" applyAlignment="1" applyProtection="1">
      <alignment horizontal="right" vertical="center"/>
    </xf>
    <xf numFmtId="164" fontId="4" fillId="0" borderId="11" xfId="0" applyNumberFormat="1" applyFont="1" applyFill="1" applyBorder="1" applyAlignment="1" applyProtection="1">
      <alignment vertical="center"/>
    </xf>
    <xf numFmtId="164" fontId="8" fillId="3" borderId="19" xfId="0" applyNumberFormat="1" applyFont="1" applyFill="1" applyBorder="1" applyAlignment="1" applyProtection="1">
      <alignment horizontal="right" vertical="center"/>
      <protection locked="0"/>
    </xf>
    <xf numFmtId="164" fontId="8" fillId="3" borderId="12" xfId="0" applyNumberFormat="1" applyFont="1" applyFill="1" applyBorder="1" applyAlignment="1" applyProtection="1">
      <alignment vertical="center"/>
      <protection locked="0"/>
    </xf>
    <xf numFmtId="164" fontId="8" fillId="3" borderId="8" xfId="0" applyNumberFormat="1" applyFont="1" applyFill="1" applyBorder="1" applyAlignment="1" applyProtection="1">
      <alignment vertical="center"/>
      <protection locked="0"/>
    </xf>
    <xf numFmtId="164" fontId="8" fillId="3" borderId="19" xfId="0" applyNumberFormat="1" applyFont="1" applyFill="1" applyBorder="1" applyAlignment="1" applyProtection="1">
      <alignment vertical="center"/>
      <protection locked="0"/>
    </xf>
    <xf numFmtId="49" fontId="8" fillId="0" borderId="27" xfId="0" applyNumberFormat="1" applyFont="1" applyFill="1" applyBorder="1" applyAlignment="1" applyProtection="1">
      <alignment horizontal="center" vertical="center"/>
    </xf>
    <xf numFmtId="165" fontId="8" fillId="0" borderId="28" xfId="0" applyNumberFormat="1" applyFont="1" applyFill="1" applyBorder="1" applyAlignment="1" applyProtection="1">
      <alignment horizontal="center" vertical="center"/>
    </xf>
    <xf numFmtId="165" fontId="8" fillId="0" borderId="28" xfId="0" applyNumberFormat="1" applyFont="1" applyBorder="1" applyAlignment="1" applyProtection="1">
      <alignment horizontal="left" vertical="center"/>
    </xf>
    <xf numFmtId="49" fontId="8" fillId="0" borderId="52" xfId="0" applyNumberFormat="1" applyFont="1" applyBorder="1" applyAlignment="1" applyProtection="1">
      <alignment horizontal="center" vertical="center"/>
    </xf>
    <xf numFmtId="165" fontId="8" fillId="0" borderId="62" xfId="0" applyNumberFormat="1" applyFont="1" applyBorder="1" applyAlignment="1" applyProtection="1">
      <alignment horizontal="center" vertical="center"/>
    </xf>
    <xf numFmtId="0" fontId="8" fillId="0" borderId="58" xfId="0" applyFont="1" applyBorder="1" applyAlignment="1" applyProtection="1">
      <alignment vertical="center"/>
    </xf>
    <xf numFmtId="49" fontId="5" fillId="0" borderId="27" xfId="1" applyNumberFormat="1" applyFont="1" applyFill="1" applyBorder="1" applyAlignment="1" applyProtection="1">
      <alignment horizontal="center" vertical="center"/>
    </xf>
    <xf numFmtId="165" fontId="8" fillId="0" borderId="28" xfId="0" applyNumberFormat="1" applyFont="1" applyFill="1" applyBorder="1" applyAlignment="1" applyProtection="1">
      <alignment horizontal="left" vertical="center"/>
    </xf>
    <xf numFmtId="49" fontId="5" fillId="0" borderId="25" xfId="1" applyNumberFormat="1" applyFont="1" applyFill="1" applyBorder="1" applyAlignment="1" applyProtection="1">
      <alignment horizontal="center" vertical="center"/>
    </xf>
    <xf numFmtId="3" fontId="8" fillId="0" borderId="84" xfId="1" applyNumberFormat="1" applyFont="1" applyFill="1" applyBorder="1" applyAlignment="1" applyProtection="1">
      <alignment horizontal="right" vertical="center"/>
    </xf>
    <xf numFmtId="3" fontId="8" fillId="0" borderId="29" xfId="1" applyNumberFormat="1" applyFont="1" applyFill="1" applyBorder="1" applyAlignment="1" applyProtection="1">
      <alignment horizontal="right" vertical="center"/>
    </xf>
    <xf numFmtId="3" fontId="8" fillId="3" borderId="33" xfId="1" applyNumberFormat="1" applyFont="1" applyFill="1" applyBorder="1" applyAlignment="1" applyProtection="1">
      <alignment horizontal="right" vertical="center"/>
      <protection locked="0"/>
    </xf>
    <xf numFmtId="3" fontId="8" fillId="0" borderId="84" xfId="3" applyNumberFormat="1" applyFont="1" applyFill="1" applyBorder="1" applyAlignment="1" applyProtection="1">
      <alignment horizontal="right" vertical="center"/>
    </xf>
    <xf numFmtId="3" fontId="8" fillId="0" borderId="80" xfId="3" applyNumberFormat="1" applyFont="1" applyFill="1" applyBorder="1" applyAlignment="1" applyProtection="1">
      <alignment horizontal="right" vertical="center"/>
    </xf>
    <xf numFmtId="9" fontId="19" fillId="0" borderId="33" xfId="1" applyFont="1" applyFill="1" applyBorder="1" applyAlignment="1" applyProtection="1">
      <alignment horizontal="right" vertical="center"/>
    </xf>
    <xf numFmtId="3" fontId="19" fillId="0" borderId="33" xfId="1" applyNumberFormat="1" applyFont="1" applyFill="1" applyBorder="1" applyAlignment="1" applyProtection="1">
      <alignment horizontal="right" vertical="center"/>
    </xf>
    <xf numFmtId="3" fontId="19" fillId="0" borderId="81" xfId="3" applyNumberFormat="1" applyFont="1" applyFill="1" applyBorder="1" applyAlignment="1" applyProtection="1">
      <alignment horizontal="right" vertical="center"/>
    </xf>
    <xf numFmtId="3" fontId="8" fillId="0" borderId="49" xfId="0" applyNumberFormat="1" applyFont="1" applyBorder="1" applyAlignment="1" applyProtection="1">
      <alignment vertical="center"/>
    </xf>
    <xf numFmtId="165" fontId="8" fillId="0" borderId="18" xfId="0" applyNumberFormat="1" applyFont="1" applyBorder="1" applyAlignment="1" applyProtection="1">
      <alignment horizontal="left" vertical="center"/>
    </xf>
    <xf numFmtId="9" fontId="19" fillId="3" borderId="33" xfId="1" applyFont="1" applyFill="1" applyBorder="1" applyAlignment="1" applyProtection="1">
      <alignment horizontal="right" vertical="center"/>
      <protection locked="0"/>
    </xf>
    <xf numFmtId="165" fontId="20" fillId="0" borderId="62" xfId="0" applyNumberFormat="1" applyFont="1" applyFill="1" applyBorder="1" applyAlignment="1" applyProtection="1">
      <alignment horizontal="left" vertical="center"/>
    </xf>
    <xf numFmtId="9" fontId="26" fillId="0" borderId="0" xfId="1" applyFont="1" applyAlignment="1" applyProtection="1">
      <alignment horizontal="left"/>
    </xf>
    <xf numFmtId="9" fontId="24" fillId="0" borderId="0" xfId="1" applyFont="1" applyAlignment="1" applyProtection="1">
      <alignment horizontal="left"/>
    </xf>
    <xf numFmtId="9" fontId="8" fillId="3" borderId="1" xfId="1" applyFont="1" applyFill="1" applyBorder="1" applyAlignment="1" applyProtection="1">
      <alignment horizontal="right" vertical="center"/>
      <protection locked="0"/>
    </xf>
    <xf numFmtId="3" fontId="8" fillId="3" borderId="3" xfId="1" applyNumberFormat="1" applyFont="1" applyFill="1" applyBorder="1" applyAlignment="1" applyProtection="1">
      <alignment horizontal="right" vertical="center"/>
      <protection locked="0"/>
    </xf>
    <xf numFmtId="0" fontId="39" fillId="0" borderId="0" xfId="0" applyFont="1"/>
    <xf numFmtId="49" fontId="41" fillId="0" borderId="0" xfId="0" applyNumberFormat="1" applyFont="1" applyProtection="1"/>
    <xf numFmtId="0" fontId="40" fillId="0" borderId="0" xfId="0" applyFont="1"/>
    <xf numFmtId="164" fontId="14" fillId="3" borderId="89" xfId="0" applyNumberFormat="1" applyFont="1" applyFill="1" applyBorder="1" applyAlignment="1" applyProtection="1">
      <alignment vertical="center"/>
    </xf>
    <xf numFmtId="164" fontId="14" fillId="3" borderId="90" xfId="0" applyNumberFormat="1" applyFont="1" applyFill="1" applyBorder="1" applyAlignment="1" applyProtection="1">
      <alignment vertical="center"/>
      <protection locked="0"/>
    </xf>
    <xf numFmtId="9" fontId="8" fillId="3" borderId="34" xfId="0" applyNumberFormat="1" applyFont="1" applyFill="1" applyBorder="1" applyAlignment="1" applyProtection="1">
      <alignment horizontal="right" vertical="center"/>
      <protection locked="0"/>
    </xf>
    <xf numFmtId="9" fontId="8" fillId="3" borderId="31" xfId="0" applyNumberFormat="1" applyFont="1" applyFill="1" applyBorder="1" applyAlignment="1" applyProtection="1">
      <alignment vertical="center"/>
      <protection locked="0"/>
    </xf>
    <xf numFmtId="9" fontId="3" fillId="3" borderId="5" xfId="0" applyNumberFormat="1" applyFont="1" applyFill="1" applyBorder="1" applyAlignment="1" applyProtection="1">
      <alignment vertical="center"/>
      <protection locked="0"/>
    </xf>
    <xf numFmtId="9" fontId="8" fillId="3" borderId="34" xfId="0" applyNumberFormat="1" applyFont="1" applyFill="1" applyBorder="1" applyAlignment="1" applyProtection="1">
      <alignment vertical="center"/>
      <protection locked="0"/>
    </xf>
    <xf numFmtId="3" fontId="4" fillId="0" borderId="0" xfId="0" applyNumberFormat="1" applyFont="1" applyFill="1" applyBorder="1" applyAlignment="1" applyProtection="1">
      <alignment horizontal="right" vertical="center"/>
    </xf>
    <xf numFmtId="164" fontId="14" fillId="0" borderId="0" xfId="0" applyNumberFormat="1" applyFont="1" applyFill="1" applyBorder="1" applyAlignment="1" applyProtection="1">
      <alignment vertical="center"/>
    </xf>
    <xf numFmtId="49" fontId="26" fillId="0" borderId="55" xfId="0" applyNumberFormat="1" applyFont="1" applyBorder="1" applyAlignment="1" applyProtection="1">
      <alignment horizontal="center" vertical="center"/>
    </xf>
    <xf numFmtId="165" fontId="26" fillId="0" borderId="18" xfId="0" applyNumberFormat="1" applyFont="1" applyBorder="1" applyAlignment="1" applyProtection="1">
      <alignment horizontal="center" vertical="center"/>
    </xf>
    <xf numFmtId="165" fontId="26" fillId="0" borderId="18" xfId="0" applyNumberFormat="1" applyFont="1" applyBorder="1" applyAlignment="1" applyProtection="1">
      <alignment horizontal="left" vertical="center"/>
    </xf>
    <xf numFmtId="0" fontId="26" fillId="0" borderId="56" xfId="0" applyFont="1" applyBorder="1" applyAlignment="1" applyProtection="1">
      <alignment vertical="center"/>
    </xf>
    <xf numFmtId="3" fontId="26" fillId="0" borderId="83" xfId="1" applyNumberFormat="1" applyFont="1" applyBorder="1" applyAlignment="1" applyProtection="1">
      <alignment horizontal="right" vertical="center"/>
    </xf>
    <xf numFmtId="49" fontId="26" fillId="0" borderId="55" xfId="0" applyNumberFormat="1" applyFont="1" applyFill="1" applyBorder="1" applyAlignment="1" applyProtection="1">
      <alignment horizontal="center" vertical="center"/>
    </xf>
    <xf numFmtId="165" fontId="26" fillId="0" borderId="18" xfId="0" applyNumberFormat="1" applyFont="1" applyFill="1" applyBorder="1" applyAlignment="1" applyProtection="1">
      <alignment horizontal="center" vertical="center"/>
    </xf>
    <xf numFmtId="165" fontId="26" fillId="0" borderId="18" xfId="0" applyNumberFormat="1" applyFont="1" applyFill="1" applyBorder="1" applyAlignment="1" applyProtection="1">
      <alignment horizontal="left" vertical="center"/>
    </xf>
    <xf numFmtId="0" fontId="26" fillId="0" borderId="56" xfId="0" applyFont="1" applyFill="1" applyBorder="1" applyAlignment="1" applyProtection="1">
      <alignment vertical="center"/>
    </xf>
    <xf numFmtId="49" fontId="26" fillId="0" borderId="52" xfId="0" applyNumberFormat="1" applyFont="1" applyBorder="1" applyAlignment="1" applyProtection="1">
      <alignment horizontal="center" vertical="center"/>
    </xf>
    <xf numFmtId="165" fontId="26" fillId="0" borderId="62" xfId="0" applyNumberFormat="1" applyFont="1" applyBorder="1" applyAlignment="1" applyProtection="1">
      <alignment horizontal="center" vertical="center"/>
    </xf>
    <xf numFmtId="0" fontId="26" fillId="0" borderId="58" xfId="0" applyFont="1" applyBorder="1" applyAlignment="1" applyProtection="1">
      <alignment vertical="center"/>
    </xf>
    <xf numFmtId="49" fontId="26" fillId="0" borderId="32" xfId="0" applyNumberFormat="1" applyFont="1" applyBorder="1" applyAlignment="1" applyProtection="1">
      <alignment horizontal="center" vertical="center"/>
    </xf>
    <xf numFmtId="165" fontId="26" fillId="0" borderId="0" xfId="0" applyNumberFormat="1" applyFont="1" applyBorder="1" applyAlignment="1" applyProtection="1">
      <alignment horizontal="center" vertical="center"/>
    </xf>
    <xf numFmtId="0" fontId="26" fillId="0" borderId="6" xfId="0" applyFont="1" applyBorder="1" applyAlignment="1" applyProtection="1">
      <alignment vertical="center"/>
    </xf>
    <xf numFmtId="165" fontId="26" fillId="0" borderId="21" xfId="0" applyNumberFormat="1" applyFont="1" applyBorder="1" applyAlignment="1" applyProtection="1">
      <alignment horizontal="left" vertical="center"/>
    </xf>
    <xf numFmtId="165" fontId="26" fillId="0" borderId="13" xfId="0" applyNumberFormat="1" applyFont="1" applyBorder="1" applyAlignment="1" applyProtection="1">
      <alignment horizontal="left" vertical="center"/>
    </xf>
    <xf numFmtId="49" fontId="24" fillId="4" borderId="1" xfId="0" applyNumberFormat="1" applyFont="1" applyFill="1" applyBorder="1" applyAlignment="1" applyProtection="1">
      <alignment horizontal="left" vertical="center"/>
    </xf>
    <xf numFmtId="49" fontId="24" fillId="4" borderId="2" xfId="0" applyNumberFormat="1" applyFont="1" applyFill="1" applyBorder="1" applyAlignment="1" applyProtection="1">
      <alignment horizontal="left" vertical="center"/>
    </xf>
    <xf numFmtId="49" fontId="24" fillId="4" borderId="3" xfId="0" applyNumberFormat="1" applyFont="1" applyFill="1" applyBorder="1" applyAlignment="1" applyProtection="1">
      <alignment horizontal="left" vertical="center"/>
    </xf>
    <xf numFmtId="0" fontId="27" fillId="3" borderId="1" xfId="0" applyFont="1" applyFill="1" applyBorder="1" applyAlignment="1" applyProtection="1">
      <alignment vertical="center"/>
      <protection locked="0"/>
    </xf>
    <xf numFmtId="0" fontId="27" fillId="3" borderId="2" xfId="0" applyFont="1" applyFill="1" applyBorder="1" applyAlignment="1" applyProtection="1">
      <alignment vertical="center"/>
      <protection locked="0"/>
    </xf>
    <xf numFmtId="0" fontId="27" fillId="3" borderId="3" xfId="0" applyFont="1" applyFill="1" applyBorder="1" applyAlignment="1" applyProtection="1">
      <alignment vertical="center"/>
      <protection locked="0"/>
    </xf>
    <xf numFmtId="165" fontId="26" fillId="0" borderId="62" xfId="0" applyNumberFormat="1" applyFont="1" applyBorder="1" applyAlignment="1" applyProtection="1">
      <alignment horizontal="left" vertical="center"/>
    </xf>
    <xf numFmtId="165" fontId="26" fillId="0" borderId="58" xfId="0" applyNumberFormat="1" applyFont="1" applyBorder="1" applyAlignment="1" applyProtection="1">
      <alignment horizontal="left" vertical="center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164" fontId="8" fillId="0" borderId="41" xfId="0" applyNumberFormat="1" applyFont="1" applyBorder="1" applyAlignment="1" applyProtection="1">
      <alignment horizontal="right" vertical="center"/>
    </xf>
    <xf numFmtId="164" fontId="8" fillId="0" borderId="30" xfId="0" applyNumberFormat="1" applyFont="1" applyBorder="1" applyAlignment="1" applyProtection="1">
      <alignment horizontal="right" vertical="center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3" fontId="8" fillId="0" borderId="41" xfId="0" applyNumberFormat="1" applyFont="1" applyBorder="1" applyAlignment="1" applyProtection="1">
      <alignment horizontal="right" vertical="center"/>
    </xf>
    <xf numFmtId="3" fontId="8" fillId="0" borderId="30" xfId="0" applyNumberFormat="1" applyFont="1" applyBorder="1" applyAlignment="1" applyProtection="1">
      <alignment horizontal="right" vertical="center"/>
    </xf>
    <xf numFmtId="3" fontId="22" fillId="0" borderId="61" xfId="0" applyNumberFormat="1" applyFont="1" applyFill="1" applyBorder="1" applyAlignment="1" applyProtection="1">
      <alignment vertical="center" textRotation="90"/>
    </xf>
    <xf numFmtId="3" fontId="23" fillId="0" borderId="60" xfId="0" applyNumberFormat="1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/>
    <xf numFmtId="49" fontId="29" fillId="0" borderId="23" xfId="0" applyNumberFormat="1" applyFont="1" applyBorder="1" applyAlignment="1" applyProtection="1"/>
    <xf numFmtId="49" fontId="29" fillId="0" borderId="24" xfId="0" applyNumberFormat="1" applyFont="1" applyBorder="1" applyAlignment="1" applyProtection="1"/>
    <xf numFmtId="49" fontId="29" fillId="0" borderId="26" xfId="0" applyNumberFormat="1" applyFont="1" applyBorder="1" applyAlignment="1" applyProtection="1"/>
    <xf numFmtId="49" fontId="29" fillId="0" borderId="7" xfId="0" applyNumberFormat="1" applyFont="1" applyBorder="1" applyAlignment="1" applyProtection="1"/>
    <xf numFmtId="49" fontId="29" fillId="0" borderId="20" xfId="0" applyNumberFormat="1" applyFont="1" applyBorder="1" applyAlignment="1" applyProtection="1"/>
    <xf numFmtId="0" fontId="3" fillId="3" borderId="22" xfId="0" applyFont="1" applyFill="1" applyBorder="1" applyAlignment="1" applyProtection="1">
      <alignment vertical="center"/>
      <protection locked="0"/>
    </xf>
    <xf numFmtId="0" fontId="3" fillId="3" borderId="23" xfId="0" applyFont="1" applyFill="1" applyBorder="1" applyAlignment="1" applyProtection="1">
      <alignment vertical="center"/>
      <protection locked="0"/>
    </xf>
    <xf numFmtId="0" fontId="3" fillId="3" borderId="24" xfId="0" applyFont="1" applyFill="1" applyBorder="1" applyAlignment="1" applyProtection="1">
      <alignment vertical="center"/>
      <protection locked="0"/>
    </xf>
    <xf numFmtId="0" fontId="3" fillId="3" borderId="26" xfId="0" applyFont="1" applyFill="1" applyBorder="1" applyAlignment="1" applyProtection="1">
      <alignment vertical="center"/>
      <protection locked="0"/>
    </xf>
    <xf numFmtId="0" fontId="3" fillId="3" borderId="7" xfId="0" applyFont="1" applyFill="1" applyBorder="1" applyAlignment="1" applyProtection="1">
      <alignment vertical="center"/>
      <protection locked="0"/>
    </xf>
    <xf numFmtId="0" fontId="3" fillId="3" borderId="20" xfId="0" applyFont="1" applyFill="1" applyBorder="1" applyAlignment="1" applyProtection="1">
      <alignment vertical="center"/>
      <protection locked="0"/>
    </xf>
    <xf numFmtId="9" fontId="24" fillId="0" borderId="0" xfId="1" applyFont="1" applyAlignment="1" applyProtection="1">
      <alignment horizontal="left" wrapText="1"/>
    </xf>
    <xf numFmtId="9" fontId="24" fillId="0" borderId="0" xfId="1" applyFont="1" applyAlignment="1" applyProtection="1">
      <alignment horizontal="left"/>
    </xf>
    <xf numFmtId="164" fontId="8" fillId="0" borderId="16" xfId="0" applyNumberFormat="1" applyFont="1" applyBorder="1" applyAlignment="1" applyProtection="1">
      <alignment horizontal="right" vertical="center"/>
    </xf>
    <xf numFmtId="164" fontId="8" fillId="0" borderId="17" xfId="0" applyNumberFormat="1" applyFont="1" applyBorder="1" applyAlignment="1" applyProtection="1">
      <alignment horizontal="right" vertical="center"/>
    </xf>
    <xf numFmtId="164" fontId="8" fillId="3" borderId="16" xfId="0" applyNumberFormat="1" applyFont="1" applyFill="1" applyBorder="1" applyAlignment="1" applyProtection="1">
      <alignment horizontal="right" vertical="center"/>
      <protection locked="0"/>
    </xf>
    <xf numFmtId="164" fontId="8" fillId="3" borderId="17" xfId="0" applyNumberFormat="1" applyFont="1" applyFill="1" applyBorder="1" applyAlignment="1" applyProtection="1">
      <alignment horizontal="right" vertical="center"/>
      <protection locked="0"/>
    </xf>
    <xf numFmtId="9" fontId="8" fillId="0" borderId="41" xfId="0" applyNumberFormat="1" applyFont="1" applyFill="1" applyBorder="1" applyAlignment="1" applyProtection="1">
      <alignment horizontal="right" vertical="center"/>
    </xf>
    <xf numFmtId="9" fontId="8" fillId="0" borderId="30" xfId="0" applyNumberFormat="1" applyFont="1" applyFill="1" applyBorder="1" applyAlignment="1" applyProtection="1">
      <alignment horizontal="right" vertical="center"/>
    </xf>
    <xf numFmtId="0" fontId="24" fillId="4" borderId="1" xfId="0" applyFont="1" applyFill="1" applyBorder="1" applyAlignment="1" applyProtection="1">
      <alignment horizontal="center" vertical="center" wrapText="1"/>
    </xf>
    <xf numFmtId="0" fontId="24" fillId="4" borderId="2" xfId="0" applyFont="1" applyFill="1" applyBorder="1" applyAlignment="1" applyProtection="1">
      <alignment horizontal="center" vertical="center" wrapText="1"/>
    </xf>
    <xf numFmtId="0" fontId="24" fillId="4" borderId="3" xfId="0" applyFont="1" applyFill="1" applyBorder="1" applyAlignment="1" applyProtection="1">
      <alignment horizontal="center" vertical="center" wrapText="1"/>
    </xf>
    <xf numFmtId="9" fontId="8" fillId="3" borderId="41" xfId="0" applyNumberFormat="1" applyFont="1" applyFill="1" applyBorder="1" applyAlignment="1" applyProtection="1">
      <alignment horizontal="right" vertical="center"/>
      <protection locked="0"/>
    </xf>
    <xf numFmtId="9" fontId="8" fillId="3" borderId="30" xfId="0" applyNumberFormat="1" applyFont="1" applyFill="1" applyBorder="1" applyAlignment="1" applyProtection="1">
      <alignment horizontal="right" vertical="center"/>
      <protection locked="0"/>
    </xf>
    <xf numFmtId="0" fontId="24" fillId="4" borderId="1" xfId="0" applyFont="1" applyFill="1" applyBorder="1" applyAlignment="1" applyProtection="1">
      <alignment horizontal="center" vertical="center"/>
    </xf>
    <xf numFmtId="0" fontId="24" fillId="4" borderId="2" xfId="0" applyFont="1" applyFill="1" applyBorder="1" applyAlignment="1" applyProtection="1">
      <alignment horizontal="center" vertical="center"/>
    </xf>
    <xf numFmtId="0" fontId="24" fillId="4" borderId="3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49" fontId="24" fillId="0" borderId="0" xfId="0" applyNumberFormat="1" applyFont="1" applyBorder="1" applyAlignment="1" applyProtection="1">
      <alignment horizontal="left" vertical="center"/>
    </xf>
    <xf numFmtId="165" fontId="8" fillId="0" borderId="21" xfId="0" applyNumberFormat="1" applyFont="1" applyBorder="1" applyAlignment="1" applyProtection="1">
      <alignment horizontal="left" vertical="center"/>
    </xf>
    <xf numFmtId="165" fontId="8" fillId="0" borderId="13" xfId="0" applyNumberFormat="1" applyFont="1" applyBorder="1" applyAlignment="1" applyProtection="1">
      <alignment horizontal="left" vertical="center"/>
    </xf>
    <xf numFmtId="165" fontId="8" fillId="0" borderId="62" xfId="0" applyNumberFormat="1" applyFont="1" applyBorder="1" applyAlignment="1" applyProtection="1">
      <alignment horizontal="left" vertical="center"/>
    </xf>
    <xf numFmtId="165" fontId="8" fillId="0" borderId="58" xfId="0" applyNumberFormat="1" applyFont="1" applyBorder="1" applyAlignment="1" applyProtection="1">
      <alignment horizontal="left" vertical="center"/>
    </xf>
    <xf numFmtId="49" fontId="24" fillId="0" borderId="0" xfId="0" applyNumberFormat="1" applyFont="1" applyAlignment="1" applyProtection="1">
      <alignment horizontal="left" vertical="center"/>
    </xf>
    <xf numFmtId="9" fontId="8" fillId="0" borderId="41" xfId="0" applyNumberFormat="1" applyFont="1" applyBorder="1" applyAlignment="1" applyProtection="1">
      <alignment horizontal="right" vertical="center"/>
    </xf>
    <xf numFmtId="9" fontId="8" fillId="0" borderId="30" xfId="0" applyNumberFormat="1" applyFont="1" applyBorder="1" applyAlignment="1" applyProtection="1">
      <alignment horizontal="right" vertical="center"/>
    </xf>
    <xf numFmtId="0" fontId="25" fillId="2" borderId="32" xfId="0" applyFont="1" applyFill="1" applyBorder="1" applyAlignment="1" applyProtection="1">
      <alignment horizontal="center" vertical="center"/>
    </xf>
    <xf numFmtId="0" fontId="25" fillId="2" borderId="0" xfId="0" applyFont="1" applyFill="1" applyBorder="1" applyAlignment="1" applyProtection="1">
      <alignment horizontal="center" vertical="center"/>
    </xf>
    <xf numFmtId="0" fontId="25" fillId="2" borderId="6" xfId="0" applyFont="1" applyFill="1" applyBorder="1" applyAlignment="1" applyProtection="1">
      <alignment horizontal="center" vertical="center"/>
    </xf>
  </cellXfs>
  <cellStyles count="4">
    <cellStyle name="Dezimal_Leistungsstand Architekt" xfId="2" xr:uid="{00000000-0005-0000-0000-000000000000}"/>
    <cellStyle name="Prozent" xfId="1" builtinId="5"/>
    <cellStyle name="Standard" xfId="0" builtinId="0"/>
    <cellStyle name="Währung_Leistungsstand Architekt" xfId="3" xr:uid="{00000000-0005-0000-0000-000003000000}"/>
  </cellStyles>
  <dxfs count="0"/>
  <tableStyles count="0" defaultTableStyle="TableStyleMedium2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433070</xdr:colOff>
      <xdr:row>0</xdr:row>
      <xdr:rowOff>74547</xdr:rowOff>
    </xdr:from>
    <xdr:to>
      <xdr:col>10</xdr:col>
      <xdr:colOff>0</xdr:colOff>
      <xdr:row>5</xdr:row>
      <xdr:rowOff>43404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16AC4B0D-B2FB-443D-8197-C2D3639973F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9353" y="74547"/>
          <a:ext cx="1372538" cy="9627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33132</xdr:colOff>
      <xdr:row>0</xdr:row>
      <xdr:rowOff>0</xdr:rowOff>
    </xdr:from>
    <xdr:to>
      <xdr:col>5</xdr:col>
      <xdr:colOff>2306602</xdr:colOff>
      <xdr:row>4</xdr:row>
      <xdr:rowOff>190500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54C9C-2E67-4F8B-824E-999D402B55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132" y="0"/>
          <a:ext cx="3689796" cy="985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625257</xdr:colOff>
      <xdr:row>0</xdr:row>
      <xdr:rowOff>0</xdr:rowOff>
    </xdr:from>
    <xdr:to>
      <xdr:col>27</xdr:col>
      <xdr:colOff>0</xdr:colOff>
      <xdr:row>5</xdr:row>
      <xdr:rowOff>52315</xdr:rowOff>
    </xdr:to>
    <xdr:pic>
      <xdr:nvPicPr>
        <xdr:cNvPr id="3" name="Grafik 2" descr="V:\Vorlagen Interne Administration\Logos\Bautreuhand\logo_farbig.jpg">
          <a:extLst>
            <a:ext uri="{FF2B5EF4-FFF2-40B4-BE49-F238E27FC236}">
              <a16:creationId xmlns:a16="http://schemas.microsoft.com/office/drawing/2014/main" id="{F79EFCDE-83A2-47D1-9267-2A40B7E057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51007" y="0"/>
          <a:ext cx="1565493" cy="10429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2F8AF-75C8-4A8A-84B5-C90D3F2A93D8}">
  <sheetPr>
    <pageSetUpPr fitToPage="1"/>
  </sheetPr>
  <dimension ref="A3:P116"/>
  <sheetViews>
    <sheetView view="pageLayout" zoomScale="115" zoomScaleNormal="100" zoomScalePageLayoutView="115" workbookViewId="0">
      <selection activeCell="H92" sqref="H92:J92"/>
    </sheetView>
  </sheetViews>
  <sheetFormatPr baseColWidth="10" defaultRowHeight="15.75" x14ac:dyDescent="0.25"/>
  <cols>
    <col min="1" max="1" width="4.42578125" style="12" customWidth="1"/>
    <col min="2" max="2" width="2.85546875" style="12" customWidth="1"/>
    <col min="3" max="3" width="5.28515625" style="13" customWidth="1"/>
    <col min="4" max="4" width="2.42578125" style="14" customWidth="1"/>
    <col min="5" max="5" width="7.140625" style="15" customWidth="1"/>
    <col min="6" max="6" width="61.7109375" style="12" customWidth="1"/>
    <col min="7" max="7" width="7" style="16" customWidth="1"/>
    <col min="8" max="8" width="16.42578125" style="606" customWidth="1"/>
    <col min="9" max="9" width="8.28515625" style="16" customWidth="1"/>
    <col min="10" max="10" width="20" style="635" customWidth="1"/>
    <col min="11" max="149" width="11.42578125" style="12"/>
    <col min="150" max="150" width="4.42578125" style="12" customWidth="1"/>
    <col min="151" max="151" width="6.140625" style="12" customWidth="1"/>
    <col min="152" max="152" width="2.42578125" style="12" customWidth="1"/>
    <col min="153" max="153" width="39.28515625" style="12" customWidth="1"/>
    <col min="154" max="154" width="9.28515625" style="12" customWidth="1"/>
    <col min="155" max="155" width="3.28515625" style="12" customWidth="1"/>
    <col min="156" max="156" width="13.28515625" style="12" customWidth="1"/>
    <col min="157" max="157" width="3.28515625" style="12" customWidth="1"/>
    <col min="158" max="158" width="13.28515625" style="12" customWidth="1"/>
    <col min="159" max="159" width="3.28515625" style="12" customWidth="1"/>
    <col min="160" max="160" width="13.28515625" style="12" customWidth="1"/>
    <col min="161" max="161" width="4.85546875" style="12" customWidth="1"/>
    <col min="162" max="162" width="13.28515625" style="12" customWidth="1"/>
    <col min="163" max="164" width="0" style="12" hidden="1" customWidth="1"/>
    <col min="165" max="165" width="13.28515625" style="12" customWidth="1"/>
    <col min="166" max="166" width="4.85546875" style="12" customWidth="1"/>
    <col min="167" max="168" width="13.28515625" style="12" customWidth="1"/>
    <col min="169" max="169" width="4.85546875" style="12" customWidth="1"/>
    <col min="170" max="171" width="13.28515625" style="12" customWidth="1"/>
    <col min="172" max="172" width="4.85546875" style="12" customWidth="1"/>
    <col min="173" max="174" width="13.28515625" style="12" customWidth="1"/>
    <col min="175" max="175" width="4.85546875" style="12" customWidth="1"/>
    <col min="176" max="176" width="13.28515625" style="12" customWidth="1"/>
    <col min="177" max="182" width="0" style="12" hidden="1" customWidth="1"/>
    <col min="183" max="183" width="13.28515625" style="12" customWidth="1"/>
    <col min="184" max="184" width="4.7109375" style="12" customWidth="1"/>
    <col min="185" max="185" width="13.28515625" style="12" customWidth="1"/>
    <col min="186" max="191" width="0" style="12" hidden="1" customWidth="1"/>
    <col min="192" max="192" width="5.7109375" style="12" customWidth="1"/>
    <col min="193" max="193" width="13.28515625" style="12" customWidth="1"/>
    <col min="194" max="194" width="5.7109375" style="12" customWidth="1"/>
    <col min="195" max="195" width="13.28515625" style="12" customWidth="1"/>
    <col min="196" max="196" width="4.85546875" style="12" customWidth="1"/>
    <col min="197" max="197" width="13.28515625" style="12" customWidth="1"/>
    <col min="198" max="198" width="4.85546875" style="12" customWidth="1"/>
    <col min="199" max="199" width="13.28515625" style="12" customWidth="1"/>
    <col min="200" max="200" width="4.85546875" style="12" customWidth="1"/>
    <col min="201" max="201" width="13.28515625" style="12" customWidth="1"/>
    <col min="202" max="207" width="0" style="12" hidden="1" customWidth="1"/>
    <col min="208" max="405" width="11.42578125" style="12"/>
    <col min="406" max="406" width="4.42578125" style="12" customWidth="1"/>
    <col min="407" max="407" width="6.140625" style="12" customWidth="1"/>
    <col min="408" max="408" width="2.42578125" style="12" customWidth="1"/>
    <col min="409" max="409" width="39.28515625" style="12" customWidth="1"/>
    <col min="410" max="410" width="9.28515625" style="12" customWidth="1"/>
    <col min="411" max="411" width="3.28515625" style="12" customWidth="1"/>
    <col min="412" max="412" width="13.28515625" style="12" customWidth="1"/>
    <col min="413" max="413" width="3.28515625" style="12" customWidth="1"/>
    <col min="414" max="414" width="13.28515625" style="12" customWidth="1"/>
    <col min="415" max="415" width="3.28515625" style="12" customWidth="1"/>
    <col min="416" max="416" width="13.28515625" style="12" customWidth="1"/>
    <col min="417" max="417" width="4.85546875" style="12" customWidth="1"/>
    <col min="418" max="418" width="13.28515625" style="12" customWidth="1"/>
    <col min="419" max="420" width="0" style="12" hidden="1" customWidth="1"/>
    <col min="421" max="421" width="13.28515625" style="12" customWidth="1"/>
    <col min="422" max="422" width="4.85546875" style="12" customWidth="1"/>
    <col min="423" max="424" width="13.28515625" style="12" customWidth="1"/>
    <col min="425" max="425" width="4.85546875" style="12" customWidth="1"/>
    <col min="426" max="427" width="13.28515625" style="12" customWidth="1"/>
    <col min="428" max="428" width="4.85546875" style="12" customWidth="1"/>
    <col min="429" max="430" width="13.28515625" style="12" customWidth="1"/>
    <col min="431" max="431" width="4.85546875" style="12" customWidth="1"/>
    <col min="432" max="432" width="13.28515625" style="12" customWidth="1"/>
    <col min="433" max="438" width="0" style="12" hidden="1" customWidth="1"/>
    <col min="439" max="439" width="13.28515625" style="12" customWidth="1"/>
    <col min="440" max="440" width="4.7109375" style="12" customWidth="1"/>
    <col min="441" max="441" width="13.28515625" style="12" customWidth="1"/>
    <col min="442" max="447" width="0" style="12" hidden="1" customWidth="1"/>
    <col min="448" max="448" width="5.7109375" style="12" customWidth="1"/>
    <col min="449" max="449" width="13.28515625" style="12" customWidth="1"/>
    <col min="450" max="450" width="5.7109375" style="12" customWidth="1"/>
    <col min="451" max="451" width="13.28515625" style="12" customWidth="1"/>
    <col min="452" max="452" width="4.85546875" style="12" customWidth="1"/>
    <col min="453" max="453" width="13.28515625" style="12" customWidth="1"/>
    <col min="454" max="454" width="4.85546875" style="12" customWidth="1"/>
    <col min="455" max="455" width="13.28515625" style="12" customWidth="1"/>
    <col min="456" max="456" width="4.85546875" style="12" customWidth="1"/>
    <col min="457" max="457" width="13.28515625" style="12" customWidth="1"/>
    <col min="458" max="463" width="0" style="12" hidden="1" customWidth="1"/>
    <col min="464" max="661" width="11.42578125" style="12"/>
    <col min="662" max="662" width="4.42578125" style="12" customWidth="1"/>
    <col min="663" max="663" width="6.140625" style="12" customWidth="1"/>
    <col min="664" max="664" width="2.42578125" style="12" customWidth="1"/>
    <col min="665" max="665" width="39.28515625" style="12" customWidth="1"/>
    <col min="666" max="666" width="9.28515625" style="12" customWidth="1"/>
    <col min="667" max="667" width="3.28515625" style="12" customWidth="1"/>
    <col min="668" max="668" width="13.28515625" style="12" customWidth="1"/>
    <col min="669" max="669" width="3.28515625" style="12" customWidth="1"/>
    <col min="670" max="670" width="13.28515625" style="12" customWidth="1"/>
    <col min="671" max="671" width="3.28515625" style="12" customWidth="1"/>
    <col min="672" max="672" width="13.28515625" style="12" customWidth="1"/>
    <col min="673" max="673" width="4.85546875" style="12" customWidth="1"/>
    <col min="674" max="674" width="13.28515625" style="12" customWidth="1"/>
    <col min="675" max="676" width="0" style="12" hidden="1" customWidth="1"/>
    <col min="677" max="677" width="13.28515625" style="12" customWidth="1"/>
    <col min="678" max="678" width="4.85546875" style="12" customWidth="1"/>
    <col min="679" max="680" width="13.28515625" style="12" customWidth="1"/>
    <col min="681" max="681" width="4.85546875" style="12" customWidth="1"/>
    <col min="682" max="683" width="13.28515625" style="12" customWidth="1"/>
    <col min="684" max="684" width="4.85546875" style="12" customWidth="1"/>
    <col min="685" max="686" width="13.28515625" style="12" customWidth="1"/>
    <col min="687" max="687" width="4.85546875" style="12" customWidth="1"/>
    <col min="688" max="688" width="13.28515625" style="12" customWidth="1"/>
    <col min="689" max="694" width="0" style="12" hidden="1" customWidth="1"/>
    <col min="695" max="695" width="13.28515625" style="12" customWidth="1"/>
    <col min="696" max="696" width="4.7109375" style="12" customWidth="1"/>
    <col min="697" max="697" width="13.28515625" style="12" customWidth="1"/>
    <col min="698" max="703" width="0" style="12" hidden="1" customWidth="1"/>
    <col min="704" max="704" width="5.7109375" style="12" customWidth="1"/>
    <col min="705" max="705" width="13.28515625" style="12" customWidth="1"/>
    <col min="706" max="706" width="5.7109375" style="12" customWidth="1"/>
    <col min="707" max="707" width="13.28515625" style="12" customWidth="1"/>
    <col min="708" max="708" width="4.85546875" style="12" customWidth="1"/>
    <col min="709" max="709" width="13.28515625" style="12" customWidth="1"/>
    <col min="710" max="710" width="4.85546875" style="12" customWidth="1"/>
    <col min="711" max="711" width="13.28515625" style="12" customWidth="1"/>
    <col min="712" max="712" width="4.85546875" style="12" customWidth="1"/>
    <col min="713" max="713" width="13.28515625" style="12" customWidth="1"/>
    <col min="714" max="719" width="0" style="12" hidden="1" customWidth="1"/>
    <col min="720" max="917" width="11.42578125" style="12"/>
    <col min="918" max="918" width="4.42578125" style="12" customWidth="1"/>
    <col min="919" max="919" width="6.140625" style="12" customWidth="1"/>
    <col min="920" max="920" width="2.42578125" style="12" customWidth="1"/>
    <col min="921" max="921" width="39.28515625" style="12" customWidth="1"/>
    <col min="922" max="922" width="9.28515625" style="12" customWidth="1"/>
    <col min="923" max="923" width="3.28515625" style="12" customWidth="1"/>
    <col min="924" max="924" width="13.28515625" style="12" customWidth="1"/>
    <col min="925" max="925" width="3.28515625" style="12" customWidth="1"/>
    <col min="926" max="926" width="13.28515625" style="12" customWidth="1"/>
    <col min="927" max="927" width="3.28515625" style="12" customWidth="1"/>
    <col min="928" max="928" width="13.28515625" style="12" customWidth="1"/>
    <col min="929" max="929" width="4.85546875" style="12" customWidth="1"/>
    <col min="930" max="930" width="13.28515625" style="12" customWidth="1"/>
    <col min="931" max="932" width="0" style="12" hidden="1" customWidth="1"/>
    <col min="933" max="933" width="13.28515625" style="12" customWidth="1"/>
    <col min="934" max="934" width="4.85546875" style="12" customWidth="1"/>
    <col min="935" max="936" width="13.28515625" style="12" customWidth="1"/>
    <col min="937" max="937" width="4.85546875" style="12" customWidth="1"/>
    <col min="938" max="939" width="13.28515625" style="12" customWidth="1"/>
    <col min="940" max="940" width="4.85546875" style="12" customWidth="1"/>
    <col min="941" max="942" width="13.28515625" style="12" customWidth="1"/>
    <col min="943" max="943" width="4.85546875" style="12" customWidth="1"/>
    <col min="944" max="944" width="13.28515625" style="12" customWidth="1"/>
    <col min="945" max="950" width="0" style="12" hidden="1" customWidth="1"/>
    <col min="951" max="951" width="13.28515625" style="12" customWidth="1"/>
    <col min="952" max="952" width="4.7109375" style="12" customWidth="1"/>
    <col min="953" max="953" width="13.28515625" style="12" customWidth="1"/>
    <col min="954" max="959" width="0" style="12" hidden="1" customWidth="1"/>
    <col min="960" max="960" width="5.7109375" style="12" customWidth="1"/>
    <col min="961" max="961" width="13.28515625" style="12" customWidth="1"/>
    <col min="962" max="962" width="5.7109375" style="12" customWidth="1"/>
    <col min="963" max="963" width="13.28515625" style="12" customWidth="1"/>
    <col min="964" max="964" width="4.85546875" style="12" customWidth="1"/>
    <col min="965" max="965" width="13.28515625" style="12" customWidth="1"/>
    <col min="966" max="966" width="4.85546875" style="12" customWidth="1"/>
    <col min="967" max="967" width="13.28515625" style="12" customWidth="1"/>
    <col min="968" max="968" width="4.85546875" style="12" customWidth="1"/>
    <col min="969" max="969" width="13.28515625" style="12" customWidth="1"/>
    <col min="970" max="975" width="0" style="12" hidden="1" customWidth="1"/>
    <col min="976" max="1173" width="11.42578125" style="12"/>
    <col min="1174" max="1174" width="4.42578125" style="12" customWidth="1"/>
    <col min="1175" max="1175" width="6.140625" style="12" customWidth="1"/>
    <col min="1176" max="1176" width="2.42578125" style="12" customWidth="1"/>
    <col min="1177" max="1177" width="39.28515625" style="12" customWidth="1"/>
    <col min="1178" max="1178" width="9.28515625" style="12" customWidth="1"/>
    <col min="1179" max="1179" width="3.28515625" style="12" customWidth="1"/>
    <col min="1180" max="1180" width="13.28515625" style="12" customWidth="1"/>
    <col min="1181" max="1181" width="3.28515625" style="12" customWidth="1"/>
    <col min="1182" max="1182" width="13.28515625" style="12" customWidth="1"/>
    <col min="1183" max="1183" width="3.28515625" style="12" customWidth="1"/>
    <col min="1184" max="1184" width="13.28515625" style="12" customWidth="1"/>
    <col min="1185" max="1185" width="4.85546875" style="12" customWidth="1"/>
    <col min="1186" max="1186" width="13.28515625" style="12" customWidth="1"/>
    <col min="1187" max="1188" width="0" style="12" hidden="1" customWidth="1"/>
    <col min="1189" max="1189" width="13.28515625" style="12" customWidth="1"/>
    <col min="1190" max="1190" width="4.85546875" style="12" customWidth="1"/>
    <col min="1191" max="1192" width="13.28515625" style="12" customWidth="1"/>
    <col min="1193" max="1193" width="4.85546875" style="12" customWidth="1"/>
    <col min="1194" max="1195" width="13.28515625" style="12" customWidth="1"/>
    <col min="1196" max="1196" width="4.85546875" style="12" customWidth="1"/>
    <col min="1197" max="1198" width="13.28515625" style="12" customWidth="1"/>
    <col min="1199" max="1199" width="4.85546875" style="12" customWidth="1"/>
    <col min="1200" max="1200" width="13.28515625" style="12" customWidth="1"/>
    <col min="1201" max="1206" width="0" style="12" hidden="1" customWidth="1"/>
    <col min="1207" max="1207" width="13.28515625" style="12" customWidth="1"/>
    <col min="1208" max="1208" width="4.7109375" style="12" customWidth="1"/>
    <col min="1209" max="1209" width="13.28515625" style="12" customWidth="1"/>
    <col min="1210" max="1215" width="0" style="12" hidden="1" customWidth="1"/>
    <col min="1216" max="1216" width="5.7109375" style="12" customWidth="1"/>
    <col min="1217" max="1217" width="13.28515625" style="12" customWidth="1"/>
    <col min="1218" max="1218" width="5.7109375" style="12" customWidth="1"/>
    <col min="1219" max="1219" width="13.28515625" style="12" customWidth="1"/>
    <col min="1220" max="1220" width="4.85546875" style="12" customWidth="1"/>
    <col min="1221" max="1221" width="13.28515625" style="12" customWidth="1"/>
    <col min="1222" max="1222" width="4.85546875" style="12" customWidth="1"/>
    <col min="1223" max="1223" width="13.28515625" style="12" customWidth="1"/>
    <col min="1224" max="1224" width="4.85546875" style="12" customWidth="1"/>
    <col min="1225" max="1225" width="13.28515625" style="12" customWidth="1"/>
    <col min="1226" max="1231" width="0" style="12" hidden="1" customWidth="1"/>
    <col min="1232" max="1429" width="11.42578125" style="12"/>
    <col min="1430" max="1430" width="4.42578125" style="12" customWidth="1"/>
    <col min="1431" max="1431" width="6.140625" style="12" customWidth="1"/>
    <col min="1432" max="1432" width="2.42578125" style="12" customWidth="1"/>
    <col min="1433" max="1433" width="39.28515625" style="12" customWidth="1"/>
    <col min="1434" max="1434" width="9.28515625" style="12" customWidth="1"/>
    <col min="1435" max="1435" width="3.28515625" style="12" customWidth="1"/>
    <col min="1436" max="1436" width="13.28515625" style="12" customWidth="1"/>
    <col min="1437" max="1437" width="3.28515625" style="12" customWidth="1"/>
    <col min="1438" max="1438" width="13.28515625" style="12" customWidth="1"/>
    <col min="1439" max="1439" width="3.28515625" style="12" customWidth="1"/>
    <col min="1440" max="1440" width="13.28515625" style="12" customWidth="1"/>
    <col min="1441" max="1441" width="4.85546875" style="12" customWidth="1"/>
    <col min="1442" max="1442" width="13.28515625" style="12" customWidth="1"/>
    <col min="1443" max="1444" width="0" style="12" hidden="1" customWidth="1"/>
    <col min="1445" max="1445" width="13.28515625" style="12" customWidth="1"/>
    <col min="1446" max="1446" width="4.85546875" style="12" customWidth="1"/>
    <col min="1447" max="1448" width="13.28515625" style="12" customWidth="1"/>
    <col min="1449" max="1449" width="4.85546875" style="12" customWidth="1"/>
    <col min="1450" max="1451" width="13.28515625" style="12" customWidth="1"/>
    <col min="1452" max="1452" width="4.85546875" style="12" customWidth="1"/>
    <col min="1453" max="1454" width="13.28515625" style="12" customWidth="1"/>
    <col min="1455" max="1455" width="4.85546875" style="12" customWidth="1"/>
    <col min="1456" max="1456" width="13.28515625" style="12" customWidth="1"/>
    <col min="1457" max="1462" width="0" style="12" hidden="1" customWidth="1"/>
    <col min="1463" max="1463" width="13.28515625" style="12" customWidth="1"/>
    <col min="1464" max="1464" width="4.7109375" style="12" customWidth="1"/>
    <col min="1465" max="1465" width="13.28515625" style="12" customWidth="1"/>
    <col min="1466" max="1471" width="0" style="12" hidden="1" customWidth="1"/>
    <col min="1472" max="1472" width="5.7109375" style="12" customWidth="1"/>
    <col min="1473" max="1473" width="13.28515625" style="12" customWidth="1"/>
    <col min="1474" max="1474" width="5.7109375" style="12" customWidth="1"/>
    <col min="1475" max="1475" width="13.28515625" style="12" customWidth="1"/>
    <col min="1476" max="1476" width="4.85546875" style="12" customWidth="1"/>
    <col min="1477" max="1477" width="13.28515625" style="12" customWidth="1"/>
    <col min="1478" max="1478" width="4.85546875" style="12" customWidth="1"/>
    <col min="1479" max="1479" width="13.28515625" style="12" customWidth="1"/>
    <col min="1480" max="1480" width="4.85546875" style="12" customWidth="1"/>
    <col min="1481" max="1481" width="13.28515625" style="12" customWidth="1"/>
    <col min="1482" max="1487" width="0" style="12" hidden="1" customWidth="1"/>
    <col min="1488" max="1685" width="11.42578125" style="12"/>
    <col min="1686" max="1686" width="4.42578125" style="12" customWidth="1"/>
    <col min="1687" max="1687" width="6.140625" style="12" customWidth="1"/>
    <col min="1688" max="1688" width="2.42578125" style="12" customWidth="1"/>
    <col min="1689" max="1689" width="39.28515625" style="12" customWidth="1"/>
    <col min="1690" max="1690" width="9.28515625" style="12" customWidth="1"/>
    <col min="1691" max="1691" width="3.28515625" style="12" customWidth="1"/>
    <col min="1692" max="1692" width="13.28515625" style="12" customWidth="1"/>
    <col min="1693" max="1693" width="3.28515625" style="12" customWidth="1"/>
    <col min="1694" max="1694" width="13.28515625" style="12" customWidth="1"/>
    <col min="1695" max="1695" width="3.28515625" style="12" customWidth="1"/>
    <col min="1696" max="1696" width="13.28515625" style="12" customWidth="1"/>
    <col min="1697" max="1697" width="4.85546875" style="12" customWidth="1"/>
    <col min="1698" max="1698" width="13.28515625" style="12" customWidth="1"/>
    <col min="1699" max="1700" width="0" style="12" hidden="1" customWidth="1"/>
    <col min="1701" max="1701" width="13.28515625" style="12" customWidth="1"/>
    <col min="1702" max="1702" width="4.85546875" style="12" customWidth="1"/>
    <col min="1703" max="1704" width="13.28515625" style="12" customWidth="1"/>
    <col min="1705" max="1705" width="4.85546875" style="12" customWidth="1"/>
    <col min="1706" max="1707" width="13.28515625" style="12" customWidth="1"/>
    <col min="1708" max="1708" width="4.85546875" style="12" customWidth="1"/>
    <col min="1709" max="1710" width="13.28515625" style="12" customWidth="1"/>
    <col min="1711" max="1711" width="4.85546875" style="12" customWidth="1"/>
    <col min="1712" max="1712" width="13.28515625" style="12" customWidth="1"/>
    <col min="1713" max="1718" width="0" style="12" hidden="1" customWidth="1"/>
    <col min="1719" max="1719" width="13.28515625" style="12" customWidth="1"/>
    <col min="1720" max="1720" width="4.7109375" style="12" customWidth="1"/>
    <col min="1721" max="1721" width="13.28515625" style="12" customWidth="1"/>
    <col min="1722" max="1727" width="0" style="12" hidden="1" customWidth="1"/>
    <col min="1728" max="1728" width="5.7109375" style="12" customWidth="1"/>
    <col min="1729" max="1729" width="13.28515625" style="12" customWidth="1"/>
    <col min="1730" max="1730" width="5.7109375" style="12" customWidth="1"/>
    <col min="1731" max="1731" width="13.28515625" style="12" customWidth="1"/>
    <col min="1732" max="1732" width="4.85546875" style="12" customWidth="1"/>
    <col min="1733" max="1733" width="13.28515625" style="12" customWidth="1"/>
    <col min="1734" max="1734" width="4.85546875" style="12" customWidth="1"/>
    <col min="1735" max="1735" width="13.28515625" style="12" customWidth="1"/>
    <col min="1736" max="1736" width="4.85546875" style="12" customWidth="1"/>
    <col min="1737" max="1737" width="13.28515625" style="12" customWidth="1"/>
    <col min="1738" max="1743" width="0" style="12" hidden="1" customWidth="1"/>
    <col min="1744" max="1941" width="11.42578125" style="12"/>
    <col min="1942" max="1942" width="4.42578125" style="12" customWidth="1"/>
    <col min="1943" max="1943" width="6.140625" style="12" customWidth="1"/>
    <col min="1944" max="1944" width="2.42578125" style="12" customWidth="1"/>
    <col min="1945" max="1945" width="39.28515625" style="12" customWidth="1"/>
    <col min="1946" max="1946" width="9.28515625" style="12" customWidth="1"/>
    <col min="1947" max="1947" width="3.28515625" style="12" customWidth="1"/>
    <col min="1948" max="1948" width="13.28515625" style="12" customWidth="1"/>
    <col min="1949" max="1949" width="3.28515625" style="12" customWidth="1"/>
    <col min="1950" max="1950" width="13.28515625" style="12" customWidth="1"/>
    <col min="1951" max="1951" width="3.28515625" style="12" customWidth="1"/>
    <col min="1952" max="1952" width="13.28515625" style="12" customWidth="1"/>
    <col min="1953" max="1953" width="4.85546875" style="12" customWidth="1"/>
    <col min="1954" max="1954" width="13.28515625" style="12" customWidth="1"/>
    <col min="1955" max="1956" width="0" style="12" hidden="1" customWidth="1"/>
    <col min="1957" max="1957" width="13.28515625" style="12" customWidth="1"/>
    <col min="1958" max="1958" width="4.85546875" style="12" customWidth="1"/>
    <col min="1959" max="1960" width="13.28515625" style="12" customWidth="1"/>
    <col min="1961" max="1961" width="4.85546875" style="12" customWidth="1"/>
    <col min="1962" max="1963" width="13.28515625" style="12" customWidth="1"/>
    <col min="1964" max="1964" width="4.85546875" style="12" customWidth="1"/>
    <col min="1965" max="1966" width="13.28515625" style="12" customWidth="1"/>
    <col min="1967" max="1967" width="4.85546875" style="12" customWidth="1"/>
    <col min="1968" max="1968" width="13.28515625" style="12" customWidth="1"/>
    <col min="1969" max="1974" width="0" style="12" hidden="1" customWidth="1"/>
    <col min="1975" max="1975" width="13.28515625" style="12" customWidth="1"/>
    <col min="1976" max="1976" width="4.7109375" style="12" customWidth="1"/>
    <col min="1977" max="1977" width="13.28515625" style="12" customWidth="1"/>
    <col min="1978" max="1983" width="0" style="12" hidden="1" customWidth="1"/>
    <col min="1984" max="1984" width="5.7109375" style="12" customWidth="1"/>
    <col min="1985" max="1985" width="13.28515625" style="12" customWidth="1"/>
    <col min="1986" max="1986" width="5.7109375" style="12" customWidth="1"/>
    <col min="1987" max="1987" width="13.28515625" style="12" customWidth="1"/>
    <col min="1988" max="1988" width="4.85546875" style="12" customWidth="1"/>
    <col min="1989" max="1989" width="13.28515625" style="12" customWidth="1"/>
    <col min="1990" max="1990" width="4.85546875" style="12" customWidth="1"/>
    <col min="1991" max="1991" width="13.28515625" style="12" customWidth="1"/>
    <col min="1992" max="1992" width="4.85546875" style="12" customWidth="1"/>
    <col min="1993" max="1993" width="13.28515625" style="12" customWidth="1"/>
    <col min="1994" max="1999" width="0" style="12" hidden="1" customWidth="1"/>
    <col min="2000" max="2197" width="11.42578125" style="12"/>
    <col min="2198" max="2198" width="4.42578125" style="12" customWidth="1"/>
    <col min="2199" max="2199" width="6.140625" style="12" customWidth="1"/>
    <col min="2200" max="2200" width="2.42578125" style="12" customWidth="1"/>
    <col min="2201" max="2201" width="39.28515625" style="12" customWidth="1"/>
    <col min="2202" max="2202" width="9.28515625" style="12" customWidth="1"/>
    <col min="2203" max="2203" width="3.28515625" style="12" customWidth="1"/>
    <col min="2204" max="2204" width="13.28515625" style="12" customWidth="1"/>
    <col min="2205" max="2205" width="3.28515625" style="12" customWidth="1"/>
    <col min="2206" max="2206" width="13.28515625" style="12" customWidth="1"/>
    <col min="2207" max="2207" width="3.28515625" style="12" customWidth="1"/>
    <col min="2208" max="2208" width="13.28515625" style="12" customWidth="1"/>
    <col min="2209" max="2209" width="4.85546875" style="12" customWidth="1"/>
    <col min="2210" max="2210" width="13.28515625" style="12" customWidth="1"/>
    <col min="2211" max="2212" width="0" style="12" hidden="1" customWidth="1"/>
    <col min="2213" max="2213" width="13.28515625" style="12" customWidth="1"/>
    <col min="2214" max="2214" width="4.85546875" style="12" customWidth="1"/>
    <col min="2215" max="2216" width="13.28515625" style="12" customWidth="1"/>
    <col min="2217" max="2217" width="4.85546875" style="12" customWidth="1"/>
    <col min="2218" max="2219" width="13.28515625" style="12" customWidth="1"/>
    <col min="2220" max="2220" width="4.85546875" style="12" customWidth="1"/>
    <col min="2221" max="2222" width="13.28515625" style="12" customWidth="1"/>
    <col min="2223" max="2223" width="4.85546875" style="12" customWidth="1"/>
    <col min="2224" max="2224" width="13.28515625" style="12" customWidth="1"/>
    <col min="2225" max="2230" width="0" style="12" hidden="1" customWidth="1"/>
    <col min="2231" max="2231" width="13.28515625" style="12" customWidth="1"/>
    <col min="2232" max="2232" width="4.7109375" style="12" customWidth="1"/>
    <col min="2233" max="2233" width="13.28515625" style="12" customWidth="1"/>
    <col min="2234" max="2239" width="0" style="12" hidden="1" customWidth="1"/>
    <col min="2240" max="2240" width="5.7109375" style="12" customWidth="1"/>
    <col min="2241" max="2241" width="13.28515625" style="12" customWidth="1"/>
    <col min="2242" max="2242" width="5.7109375" style="12" customWidth="1"/>
    <col min="2243" max="2243" width="13.28515625" style="12" customWidth="1"/>
    <col min="2244" max="2244" width="4.85546875" style="12" customWidth="1"/>
    <col min="2245" max="2245" width="13.28515625" style="12" customWidth="1"/>
    <col min="2246" max="2246" width="4.85546875" style="12" customWidth="1"/>
    <col min="2247" max="2247" width="13.28515625" style="12" customWidth="1"/>
    <col min="2248" max="2248" width="4.85546875" style="12" customWidth="1"/>
    <col min="2249" max="2249" width="13.28515625" style="12" customWidth="1"/>
    <col min="2250" max="2255" width="0" style="12" hidden="1" customWidth="1"/>
    <col min="2256" max="2453" width="11.42578125" style="12"/>
    <col min="2454" max="2454" width="4.42578125" style="12" customWidth="1"/>
    <col min="2455" max="2455" width="6.140625" style="12" customWidth="1"/>
    <col min="2456" max="2456" width="2.42578125" style="12" customWidth="1"/>
    <col min="2457" max="2457" width="39.28515625" style="12" customWidth="1"/>
    <col min="2458" max="2458" width="9.28515625" style="12" customWidth="1"/>
    <col min="2459" max="2459" width="3.28515625" style="12" customWidth="1"/>
    <col min="2460" max="2460" width="13.28515625" style="12" customWidth="1"/>
    <col min="2461" max="2461" width="3.28515625" style="12" customWidth="1"/>
    <col min="2462" max="2462" width="13.28515625" style="12" customWidth="1"/>
    <col min="2463" max="2463" width="3.28515625" style="12" customWidth="1"/>
    <col min="2464" max="2464" width="13.28515625" style="12" customWidth="1"/>
    <col min="2465" max="2465" width="4.85546875" style="12" customWidth="1"/>
    <col min="2466" max="2466" width="13.28515625" style="12" customWidth="1"/>
    <col min="2467" max="2468" width="0" style="12" hidden="1" customWidth="1"/>
    <col min="2469" max="2469" width="13.28515625" style="12" customWidth="1"/>
    <col min="2470" max="2470" width="4.85546875" style="12" customWidth="1"/>
    <col min="2471" max="2472" width="13.28515625" style="12" customWidth="1"/>
    <col min="2473" max="2473" width="4.85546875" style="12" customWidth="1"/>
    <col min="2474" max="2475" width="13.28515625" style="12" customWidth="1"/>
    <col min="2476" max="2476" width="4.85546875" style="12" customWidth="1"/>
    <col min="2477" max="2478" width="13.28515625" style="12" customWidth="1"/>
    <col min="2479" max="2479" width="4.85546875" style="12" customWidth="1"/>
    <col min="2480" max="2480" width="13.28515625" style="12" customWidth="1"/>
    <col min="2481" max="2486" width="0" style="12" hidden="1" customWidth="1"/>
    <col min="2487" max="2487" width="13.28515625" style="12" customWidth="1"/>
    <col min="2488" max="2488" width="4.7109375" style="12" customWidth="1"/>
    <col min="2489" max="2489" width="13.28515625" style="12" customWidth="1"/>
    <col min="2490" max="2495" width="0" style="12" hidden="1" customWidth="1"/>
    <col min="2496" max="2496" width="5.7109375" style="12" customWidth="1"/>
    <col min="2497" max="2497" width="13.28515625" style="12" customWidth="1"/>
    <col min="2498" max="2498" width="5.7109375" style="12" customWidth="1"/>
    <col min="2499" max="2499" width="13.28515625" style="12" customWidth="1"/>
    <col min="2500" max="2500" width="4.85546875" style="12" customWidth="1"/>
    <col min="2501" max="2501" width="13.28515625" style="12" customWidth="1"/>
    <col min="2502" max="2502" width="4.85546875" style="12" customWidth="1"/>
    <col min="2503" max="2503" width="13.28515625" style="12" customWidth="1"/>
    <col min="2504" max="2504" width="4.85546875" style="12" customWidth="1"/>
    <col min="2505" max="2505" width="13.28515625" style="12" customWidth="1"/>
    <col min="2506" max="2511" width="0" style="12" hidden="1" customWidth="1"/>
    <col min="2512" max="2709" width="11.42578125" style="12"/>
    <col min="2710" max="2710" width="4.42578125" style="12" customWidth="1"/>
    <col min="2711" max="2711" width="6.140625" style="12" customWidth="1"/>
    <col min="2712" max="2712" width="2.42578125" style="12" customWidth="1"/>
    <col min="2713" max="2713" width="39.28515625" style="12" customWidth="1"/>
    <col min="2714" max="2714" width="9.28515625" style="12" customWidth="1"/>
    <col min="2715" max="2715" width="3.28515625" style="12" customWidth="1"/>
    <col min="2716" max="2716" width="13.28515625" style="12" customWidth="1"/>
    <col min="2717" max="2717" width="3.28515625" style="12" customWidth="1"/>
    <col min="2718" max="2718" width="13.28515625" style="12" customWidth="1"/>
    <col min="2719" max="2719" width="3.28515625" style="12" customWidth="1"/>
    <col min="2720" max="2720" width="13.28515625" style="12" customWidth="1"/>
    <col min="2721" max="2721" width="4.85546875" style="12" customWidth="1"/>
    <col min="2722" max="2722" width="13.28515625" style="12" customWidth="1"/>
    <col min="2723" max="2724" width="0" style="12" hidden="1" customWidth="1"/>
    <col min="2725" max="2725" width="13.28515625" style="12" customWidth="1"/>
    <col min="2726" max="2726" width="4.85546875" style="12" customWidth="1"/>
    <col min="2727" max="2728" width="13.28515625" style="12" customWidth="1"/>
    <col min="2729" max="2729" width="4.85546875" style="12" customWidth="1"/>
    <col min="2730" max="2731" width="13.28515625" style="12" customWidth="1"/>
    <col min="2732" max="2732" width="4.85546875" style="12" customWidth="1"/>
    <col min="2733" max="2734" width="13.28515625" style="12" customWidth="1"/>
    <col min="2735" max="2735" width="4.85546875" style="12" customWidth="1"/>
    <col min="2736" max="2736" width="13.28515625" style="12" customWidth="1"/>
    <col min="2737" max="2742" width="0" style="12" hidden="1" customWidth="1"/>
    <col min="2743" max="2743" width="13.28515625" style="12" customWidth="1"/>
    <col min="2744" max="2744" width="4.7109375" style="12" customWidth="1"/>
    <col min="2745" max="2745" width="13.28515625" style="12" customWidth="1"/>
    <col min="2746" max="2751" width="0" style="12" hidden="1" customWidth="1"/>
    <col min="2752" max="2752" width="5.7109375" style="12" customWidth="1"/>
    <col min="2753" max="2753" width="13.28515625" style="12" customWidth="1"/>
    <col min="2754" max="2754" width="5.7109375" style="12" customWidth="1"/>
    <col min="2755" max="2755" width="13.28515625" style="12" customWidth="1"/>
    <col min="2756" max="2756" width="4.85546875" style="12" customWidth="1"/>
    <col min="2757" max="2757" width="13.28515625" style="12" customWidth="1"/>
    <col min="2758" max="2758" width="4.85546875" style="12" customWidth="1"/>
    <col min="2759" max="2759" width="13.28515625" style="12" customWidth="1"/>
    <col min="2760" max="2760" width="4.85546875" style="12" customWidth="1"/>
    <col min="2761" max="2761" width="13.28515625" style="12" customWidth="1"/>
    <col min="2762" max="2767" width="0" style="12" hidden="1" customWidth="1"/>
    <col min="2768" max="2965" width="11.42578125" style="12"/>
    <col min="2966" max="2966" width="4.42578125" style="12" customWidth="1"/>
    <col min="2967" max="2967" width="6.140625" style="12" customWidth="1"/>
    <col min="2968" max="2968" width="2.42578125" style="12" customWidth="1"/>
    <col min="2969" max="2969" width="39.28515625" style="12" customWidth="1"/>
    <col min="2970" max="2970" width="9.28515625" style="12" customWidth="1"/>
    <col min="2971" max="2971" width="3.28515625" style="12" customWidth="1"/>
    <col min="2972" max="2972" width="13.28515625" style="12" customWidth="1"/>
    <col min="2973" max="2973" width="3.28515625" style="12" customWidth="1"/>
    <col min="2974" max="2974" width="13.28515625" style="12" customWidth="1"/>
    <col min="2975" max="2975" width="3.28515625" style="12" customWidth="1"/>
    <col min="2976" max="2976" width="13.28515625" style="12" customWidth="1"/>
    <col min="2977" max="2977" width="4.85546875" style="12" customWidth="1"/>
    <col min="2978" max="2978" width="13.28515625" style="12" customWidth="1"/>
    <col min="2979" max="2980" width="0" style="12" hidden="1" customWidth="1"/>
    <col min="2981" max="2981" width="13.28515625" style="12" customWidth="1"/>
    <col min="2982" max="2982" width="4.85546875" style="12" customWidth="1"/>
    <col min="2983" max="2984" width="13.28515625" style="12" customWidth="1"/>
    <col min="2985" max="2985" width="4.85546875" style="12" customWidth="1"/>
    <col min="2986" max="2987" width="13.28515625" style="12" customWidth="1"/>
    <col min="2988" max="2988" width="4.85546875" style="12" customWidth="1"/>
    <col min="2989" max="2990" width="13.28515625" style="12" customWidth="1"/>
    <col min="2991" max="2991" width="4.85546875" style="12" customWidth="1"/>
    <col min="2992" max="2992" width="13.28515625" style="12" customWidth="1"/>
    <col min="2993" max="2998" width="0" style="12" hidden="1" customWidth="1"/>
    <col min="2999" max="2999" width="13.28515625" style="12" customWidth="1"/>
    <col min="3000" max="3000" width="4.7109375" style="12" customWidth="1"/>
    <col min="3001" max="3001" width="13.28515625" style="12" customWidth="1"/>
    <col min="3002" max="3007" width="0" style="12" hidden="1" customWidth="1"/>
    <col min="3008" max="3008" width="5.7109375" style="12" customWidth="1"/>
    <col min="3009" max="3009" width="13.28515625" style="12" customWidth="1"/>
    <col min="3010" max="3010" width="5.7109375" style="12" customWidth="1"/>
    <col min="3011" max="3011" width="13.28515625" style="12" customWidth="1"/>
    <col min="3012" max="3012" width="4.85546875" style="12" customWidth="1"/>
    <col min="3013" max="3013" width="13.28515625" style="12" customWidth="1"/>
    <col min="3014" max="3014" width="4.85546875" style="12" customWidth="1"/>
    <col min="3015" max="3015" width="13.28515625" style="12" customWidth="1"/>
    <col min="3016" max="3016" width="4.85546875" style="12" customWidth="1"/>
    <col min="3017" max="3017" width="13.28515625" style="12" customWidth="1"/>
    <col min="3018" max="3023" width="0" style="12" hidden="1" customWidth="1"/>
    <col min="3024" max="3221" width="11.42578125" style="12"/>
    <col min="3222" max="3222" width="4.42578125" style="12" customWidth="1"/>
    <col min="3223" max="3223" width="6.140625" style="12" customWidth="1"/>
    <col min="3224" max="3224" width="2.42578125" style="12" customWidth="1"/>
    <col min="3225" max="3225" width="39.28515625" style="12" customWidth="1"/>
    <col min="3226" max="3226" width="9.28515625" style="12" customWidth="1"/>
    <col min="3227" max="3227" width="3.28515625" style="12" customWidth="1"/>
    <col min="3228" max="3228" width="13.28515625" style="12" customWidth="1"/>
    <col min="3229" max="3229" width="3.28515625" style="12" customWidth="1"/>
    <col min="3230" max="3230" width="13.28515625" style="12" customWidth="1"/>
    <col min="3231" max="3231" width="3.28515625" style="12" customWidth="1"/>
    <col min="3232" max="3232" width="13.28515625" style="12" customWidth="1"/>
    <col min="3233" max="3233" width="4.85546875" style="12" customWidth="1"/>
    <col min="3234" max="3234" width="13.28515625" style="12" customWidth="1"/>
    <col min="3235" max="3236" width="0" style="12" hidden="1" customWidth="1"/>
    <col min="3237" max="3237" width="13.28515625" style="12" customWidth="1"/>
    <col min="3238" max="3238" width="4.85546875" style="12" customWidth="1"/>
    <col min="3239" max="3240" width="13.28515625" style="12" customWidth="1"/>
    <col min="3241" max="3241" width="4.85546875" style="12" customWidth="1"/>
    <col min="3242" max="3243" width="13.28515625" style="12" customWidth="1"/>
    <col min="3244" max="3244" width="4.85546875" style="12" customWidth="1"/>
    <col min="3245" max="3246" width="13.28515625" style="12" customWidth="1"/>
    <col min="3247" max="3247" width="4.85546875" style="12" customWidth="1"/>
    <col min="3248" max="3248" width="13.28515625" style="12" customWidth="1"/>
    <col min="3249" max="3254" width="0" style="12" hidden="1" customWidth="1"/>
    <col min="3255" max="3255" width="13.28515625" style="12" customWidth="1"/>
    <col min="3256" max="3256" width="4.7109375" style="12" customWidth="1"/>
    <col min="3257" max="3257" width="13.28515625" style="12" customWidth="1"/>
    <col min="3258" max="3263" width="0" style="12" hidden="1" customWidth="1"/>
    <col min="3264" max="3264" width="5.7109375" style="12" customWidth="1"/>
    <col min="3265" max="3265" width="13.28515625" style="12" customWidth="1"/>
    <col min="3266" max="3266" width="5.7109375" style="12" customWidth="1"/>
    <col min="3267" max="3267" width="13.28515625" style="12" customWidth="1"/>
    <col min="3268" max="3268" width="4.85546875" style="12" customWidth="1"/>
    <col min="3269" max="3269" width="13.28515625" style="12" customWidth="1"/>
    <col min="3270" max="3270" width="4.85546875" style="12" customWidth="1"/>
    <col min="3271" max="3271" width="13.28515625" style="12" customWidth="1"/>
    <col min="3272" max="3272" width="4.85546875" style="12" customWidth="1"/>
    <col min="3273" max="3273" width="13.28515625" style="12" customWidth="1"/>
    <col min="3274" max="3279" width="0" style="12" hidden="1" customWidth="1"/>
    <col min="3280" max="3477" width="11.42578125" style="12"/>
    <col min="3478" max="3478" width="4.42578125" style="12" customWidth="1"/>
    <col min="3479" max="3479" width="6.140625" style="12" customWidth="1"/>
    <col min="3480" max="3480" width="2.42578125" style="12" customWidth="1"/>
    <col min="3481" max="3481" width="39.28515625" style="12" customWidth="1"/>
    <col min="3482" max="3482" width="9.28515625" style="12" customWidth="1"/>
    <col min="3483" max="3483" width="3.28515625" style="12" customWidth="1"/>
    <col min="3484" max="3484" width="13.28515625" style="12" customWidth="1"/>
    <col min="3485" max="3485" width="3.28515625" style="12" customWidth="1"/>
    <col min="3486" max="3486" width="13.28515625" style="12" customWidth="1"/>
    <col min="3487" max="3487" width="3.28515625" style="12" customWidth="1"/>
    <col min="3488" max="3488" width="13.28515625" style="12" customWidth="1"/>
    <col min="3489" max="3489" width="4.85546875" style="12" customWidth="1"/>
    <col min="3490" max="3490" width="13.28515625" style="12" customWidth="1"/>
    <col min="3491" max="3492" width="0" style="12" hidden="1" customWidth="1"/>
    <col min="3493" max="3493" width="13.28515625" style="12" customWidth="1"/>
    <col min="3494" max="3494" width="4.85546875" style="12" customWidth="1"/>
    <col min="3495" max="3496" width="13.28515625" style="12" customWidth="1"/>
    <col min="3497" max="3497" width="4.85546875" style="12" customWidth="1"/>
    <col min="3498" max="3499" width="13.28515625" style="12" customWidth="1"/>
    <col min="3500" max="3500" width="4.85546875" style="12" customWidth="1"/>
    <col min="3501" max="3502" width="13.28515625" style="12" customWidth="1"/>
    <col min="3503" max="3503" width="4.85546875" style="12" customWidth="1"/>
    <col min="3504" max="3504" width="13.28515625" style="12" customWidth="1"/>
    <col min="3505" max="3510" width="0" style="12" hidden="1" customWidth="1"/>
    <col min="3511" max="3511" width="13.28515625" style="12" customWidth="1"/>
    <col min="3512" max="3512" width="4.7109375" style="12" customWidth="1"/>
    <col min="3513" max="3513" width="13.28515625" style="12" customWidth="1"/>
    <col min="3514" max="3519" width="0" style="12" hidden="1" customWidth="1"/>
    <col min="3520" max="3520" width="5.7109375" style="12" customWidth="1"/>
    <col min="3521" max="3521" width="13.28515625" style="12" customWidth="1"/>
    <col min="3522" max="3522" width="5.7109375" style="12" customWidth="1"/>
    <col min="3523" max="3523" width="13.28515625" style="12" customWidth="1"/>
    <col min="3524" max="3524" width="4.85546875" style="12" customWidth="1"/>
    <col min="3525" max="3525" width="13.28515625" style="12" customWidth="1"/>
    <col min="3526" max="3526" width="4.85546875" style="12" customWidth="1"/>
    <col min="3527" max="3527" width="13.28515625" style="12" customWidth="1"/>
    <col min="3528" max="3528" width="4.85546875" style="12" customWidth="1"/>
    <col min="3529" max="3529" width="13.28515625" style="12" customWidth="1"/>
    <col min="3530" max="3535" width="0" style="12" hidden="1" customWidth="1"/>
    <col min="3536" max="3733" width="11.42578125" style="12"/>
    <col min="3734" max="3734" width="4.42578125" style="12" customWidth="1"/>
    <col min="3735" max="3735" width="6.140625" style="12" customWidth="1"/>
    <col min="3736" max="3736" width="2.42578125" style="12" customWidth="1"/>
    <col min="3737" max="3737" width="39.28515625" style="12" customWidth="1"/>
    <col min="3738" max="3738" width="9.28515625" style="12" customWidth="1"/>
    <col min="3739" max="3739" width="3.28515625" style="12" customWidth="1"/>
    <col min="3740" max="3740" width="13.28515625" style="12" customWidth="1"/>
    <col min="3741" max="3741" width="3.28515625" style="12" customWidth="1"/>
    <col min="3742" max="3742" width="13.28515625" style="12" customWidth="1"/>
    <col min="3743" max="3743" width="3.28515625" style="12" customWidth="1"/>
    <col min="3744" max="3744" width="13.28515625" style="12" customWidth="1"/>
    <col min="3745" max="3745" width="4.85546875" style="12" customWidth="1"/>
    <col min="3746" max="3746" width="13.28515625" style="12" customWidth="1"/>
    <col min="3747" max="3748" width="0" style="12" hidden="1" customWidth="1"/>
    <col min="3749" max="3749" width="13.28515625" style="12" customWidth="1"/>
    <col min="3750" max="3750" width="4.85546875" style="12" customWidth="1"/>
    <col min="3751" max="3752" width="13.28515625" style="12" customWidth="1"/>
    <col min="3753" max="3753" width="4.85546875" style="12" customWidth="1"/>
    <col min="3754" max="3755" width="13.28515625" style="12" customWidth="1"/>
    <col min="3756" max="3756" width="4.85546875" style="12" customWidth="1"/>
    <col min="3757" max="3758" width="13.28515625" style="12" customWidth="1"/>
    <col min="3759" max="3759" width="4.85546875" style="12" customWidth="1"/>
    <col min="3760" max="3760" width="13.28515625" style="12" customWidth="1"/>
    <col min="3761" max="3766" width="0" style="12" hidden="1" customWidth="1"/>
    <col min="3767" max="3767" width="13.28515625" style="12" customWidth="1"/>
    <col min="3768" max="3768" width="4.7109375" style="12" customWidth="1"/>
    <col min="3769" max="3769" width="13.28515625" style="12" customWidth="1"/>
    <col min="3770" max="3775" width="0" style="12" hidden="1" customWidth="1"/>
    <col min="3776" max="3776" width="5.7109375" style="12" customWidth="1"/>
    <col min="3777" max="3777" width="13.28515625" style="12" customWidth="1"/>
    <col min="3778" max="3778" width="5.7109375" style="12" customWidth="1"/>
    <col min="3779" max="3779" width="13.28515625" style="12" customWidth="1"/>
    <col min="3780" max="3780" width="4.85546875" style="12" customWidth="1"/>
    <col min="3781" max="3781" width="13.28515625" style="12" customWidth="1"/>
    <col min="3782" max="3782" width="4.85546875" style="12" customWidth="1"/>
    <col min="3783" max="3783" width="13.28515625" style="12" customWidth="1"/>
    <col min="3784" max="3784" width="4.85546875" style="12" customWidth="1"/>
    <col min="3785" max="3785" width="13.28515625" style="12" customWidth="1"/>
    <col min="3786" max="3791" width="0" style="12" hidden="1" customWidth="1"/>
    <col min="3792" max="3989" width="11.42578125" style="12"/>
    <col min="3990" max="3990" width="4.42578125" style="12" customWidth="1"/>
    <col min="3991" max="3991" width="6.140625" style="12" customWidth="1"/>
    <col min="3992" max="3992" width="2.42578125" style="12" customWidth="1"/>
    <col min="3993" max="3993" width="39.28515625" style="12" customWidth="1"/>
    <col min="3994" max="3994" width="9.28515625" style="12" customWidth="1"/>
    <col min="3995" max="3995" width="3.28515625" style="12" customWidth="1"/>
    <col min="3996" max="3996" width="13.28515625" style="12" customWidth="1"/>
    <col min="3997" max="3997" width="3.28515625" style="12" customWidth="1"/>
    <col min="3998" max="3998" width="13.28515625" style="12" customWidth="1"/>
    <col min="3999" max="3999" width="3.28515625" style="12" customWidth="1"/>
    <col min="4000" max="4000" width="13.28515625" style="12" customWidth="1"/>
    <col min="4001" max="4001" width="4.85546875" style="12" customWidth="1"/>
    <col min="4002" max="4002" width="13.28515625" style="12" customWidth="1"/>
    <col min="4003" max="4004" width="0" style="12" hidden="1" customWidth="1"/>
    <col min="4005" max="4005" width="13.28515625" style="12" customWidth="1"/>
    <col min="4006" max="4006" width="4.85546875" style="12" customWidth="1"/>
    <col min="4007" max="4008" width="13.28515625" style="12" customWidth="1"/>
    <col min="4009" max="4009" width="4.85546875" style="12" customWidth="1"/>
    <col min="4010" max="4011" width="13.28515625" style="12" customWidth="1"/>
    <col min="4012" max="4012" width="4.85546875" style="12" customWidth="1"/>
    <col min="4013" max="4014" width="13.28515625" style="12" customWidth="1"/>
    <col min="4015" max="4015" width="4.85546875" style="12" customWidth="1"/>
    <col min="4016" max="4016" width="13.28515625" style="12" customWidth="1"/>
    <col min="4017" max="4022" width="0" style="12" hidden="1" customWidth="1"/>
    <col min="4023" max="4023" width="13.28515625" style="12" customWidth="1"/>
    <col min="4024" max="4024" width="4.7109375" style="12" customWidth="1"/>
    <col min="4025" max="4025" width="13.28515625" style="12" customWidth="1"/>
    <col min="4026" max="4031" width="0" style="12" hidden="1" customWidth="1"/>
    <col min="4032" max="4032" width="5.7109375" style="12" customWidth="1"/>
    <col min="4033" max="4033" width="13.28515625" style="12" customWidth="1"/>
    <col min="4034" max="4034" width="5.7109375" style="12" customWidth="1"/>
    <col min="4035" max="4035" width="13.28515625" style="12" customWidth="1"/>
    <col min="4036" max="4036" width="4.85546875" style="12" customWidth="1"/>
    <col min="4037" max="4037" width="13.28515625" style="12" customWidth="1"/>
    <col min="4038" max="4038" width="4.85546875" style="12" customWidth="1"/>
    <col min="4039" max="4039" width="13.28515625" style="12" customWidth="1"/>
    <col min="4040" max="4040" width="4.85546875" style="12" customWidth="1"/>
    <col min="4041" max="4041" width="13.28515625" style="12" customWidth="1"/>
    <col min="4042" max="4047" width="0" style="12" hidden="1" customWidth="1"/>
    <col min="4048" max="4245" width="11.42578125" style="12"/>
    <col min="4246" max="4246" width="4.42578125" style="12" customWidth="1"/>
    <col min="4247" max="4247" width="6.140625" style="12" customWidth="1"/>
    <col min="4248" max="4248" width="2.42578125" style="12" customWidth="1"/>
    <col min="4249" max="4249" width="39.28515625" style="12" customWidth="1"/>
    <col min="4250" max="4250" width="9.28515625" style="12" customWidth="1"/>
    <col min="4251" max="4251" width="3.28515625" style="12" customWidth="1"/>
    <col min="4252" max="4252" width="13.28515625" style="12" customWidth="1"/>
    <col min="4253" max="4253" width="3.28515625" style="12" customWidth="1"/>
    <col min="4254" max="4254" width="13.28515625" style="12" customWidth="1"/>
    <col min="4255" max="4255" width="3.28515625" style="12" customWidth="1"/>
    <col min="4256" max="4256" width="13.28515625" style="12" customWidth="1"/>
    <col min="4257" max="4257" width="4.85546875" style="12" customWidth="1"/>
    <col min="4258" max="4258" width="13.28515625" style="12" customWidth="1"/>
    <col min="4259" max="4260" width="0" style="12" hidden="1" customWidth="1"/>
    <col min="4261" max="4261" width="13.28515625" style="12" customWidth="1"/>
    <col min="4262" max="4262" width="4.85546875" style="12" customWidth="1"/>
    <col min="4263" max="4264" width="13.28515625" style="12" customWidth="1"/>
    <col min="4265" max="4265" width="4.85546875" style="12" customWidth="1"/>
    <col min="4266" max="4267" width="13.28515625" style="12" customWidth="1"/>
    <col min="4268" max="4268" width="4.85546875" style="12" customWidth="1"/>
    <col min="4269" max="4270" width="13.28515625" style="12" customWidth="1"/>
    <col min="4271" max="4271" width="4.85546875" style="12" customWidth="1"/>
    <col min="4272" max="4272" width="13.28515625" style="12" customWidth="1"/>
    <col min="4273" max="4278" width="0" style="12" hidden="1" customWidth="1"/>
    <col min="4279" max="4279" width="13.28515625" style="12" customWidth="1"/>
    <col min="4280" max="4280" width="4.7109375" style="12" customWidth="1"/>
    <col min="4281" max="4281" width="13.28515625" style="12" customWidth="1"/>
    <col min="4282" max="4287" width="0" style="12" hidden="1" customWidth="1"/>
    <col min="4288" max="4288" width="5.7109375" style="12" customWidth="1"/>
    <col min="4289" max="4289" width="13.28515625" style="12" customWidth="1"/>
    <col min="4290" max="4290" width="5.7109375" style="12" customWidth="1"/>
    <col min="4291" max="4291" width="13.28515625" style="12" customWidth="1"/>
    <col min="4292" max="4292" width="4.85546875" style="12" customWidth="1"/>
    <col min="4293" max="4293" width="13.28515625" style="12" customWidth="1"/>
    <col min="4294" max="4294" width="4.85546875" style="12" customWidth="1"/>
    <col min="4295" max="4295" width="13.28515625" style="12" customWidth="1"/>
    <col min="4296" max="4296" width="4.85546875" style="12" customWidth="1"/>
    <col min="4297" max="4297" width="13.28515625" style="12" customWidth="1"/>
    <col min="4298" max="4303" width="0" style="12" hidden="1" customWidth="1"/>
    <col min="4304" max="4501" width="11.42578125" style="12"/>
    <col min="4502" max="4502" width="4.42578125" style="12" customWidth="1"/>
    <col min="4503" max="4503" width="6.140625" style="12" customWidth="1"/>
    <col min="4504" max="4504" width="2.42578125" style="12" customWidth="1"/>
    <col min="4505" max="4505" width="39.28515625" style="12" customWidth="1"/>
    <col min="4506" max="4506" width="9.28515625" style="12" customWidth="1"/>
    <col min="4507" max="4507" width="3.28515625" style="12" customWidth="1"/>
    <col min="4508" max="4508" width="13.28515625" style="12" customWidth="1"/>
    <col min="4509" max="4509" width="3.28515625" style="12" customWidth="1"/>
    <col min="4510" max="4510" width="13.28515625" style="12" customWidth="1"/>
    <col min="4511" max="4511" width="3.28515625" style="12" customWidth="1"/>
    <col min="4512" max="4512" width="13.28515625" style="12" customWidth="1"/>
    <col min="4513" max="4513" width="4.85546875" style="12" customWidth="1"/>
    <col min="4514" max="4514" width="13.28515625" style="12" customWidth="1"/>
    <col min="4515" max="4516" width="0" style="12" hidden="1" customWidth="1"/>
    <col min="4517" max="4517" width="13.28515625" style="12" customWidth="1"/>
    <col min="4518" max="4518" width="4.85546875" style="12" customWidth="1"/>
    <col min="4519" max="4520" width="13.28515625" style="12" customWidth="1"/>
    <col min="4521" max="4521" width="4.85546875" style="12" customWidth="1"/>
    <col min="4522" max="4523" width="13.28515625" style="12" customWidth="1"/>
    <col min="4524" max="4524" width="4.85546875" style="12" customWidth="1"/>
    <col min="4525" max="4526" width="13.28515625" style="12" customWidth="1"/>
    <col min="4527" max="4527" width="4.85546875" style="12" customWidth="1"/>
    <col min="4528" max="4528" width="13.28515625" style="12" customWidth="1"/>
    <col min="4529" max="4534" width="0" style="12" hidden="1" customWidth="1"/>
    <col min="4535" max="4535" width="13.28515625" style="12" customWidth="1"/>
    <col min="4536" max="4536" width="4.7109375" style="12" customWidth="1"/>
    <col min="4537" max="4537" width="13.28515625" style="12" customWidth="1"/>
    <col min="4538" max="4543" width="0" style="12" hidden="1" customWidth="1"/>
    <col min="4544" max="4544" width="5.7109375" style="12" customWidth="1"/>
    <col min="4545" max="4545" width="13.28515625" style="12" customWidth="1"/>
    <col min="4546" max="4546" width="5.7109375" style="12" customWidth="1"/>
    <col min="4547" max="4547" width="13.28515625" style="12" customWidth="1"/>
    <col min="4548" max="4548" width="4.85546875" style="12" customWidth="1"/>
    <col min="4549" max="4549" width="13.28515625" style="12" customWidth="1"/>
    <col min="4550" max="4550" width="4.85546875" style="12" customWidth="1"/>
    <col min="4551" max="4551" width="13.28515625" style="12" customWidth="1"/>
    <col min="4552" max="4552" width="4.85546875" style="12" customWidth="1"/>
    <col min="4553" max="4553" width="13.28515625" style="12" customWidth="1"/>
    <col min="4554" max="4559" width="0" style="12" hidden="1" customWidth="1"/>
    <col min="4560" max="4757" width="11.42578125" style="12"/>
    <col min="4758" max="4758" width="4.42578125" style="12" customWidth="1"/>
    <col min="4759" max="4759" width="6.140625" style="12" customWidth="1"/>
    <col min="4760" max="4760" width="2.42578125" style="12" customWidth="1"/>
    <col min="4761" max="4761" width="39.28515625" style="12" customWidth="1"/>
    <col min="4762" max="4762" width="9.28515625" style="12" customWidth="1"/>
    <col min="4763" max="4763" width="3.28515625" style="12" customWidth="1"/>
    <col min="4764" max="4764" width="13.28515625" style="12" customWidth="1"/>
    <col min="4765" max="4765" width="3.28515625" style="12" customWidth="1"/>
    <col min="4766" max="4766" width="13.28515625" style="12" customWidth="1"/>
    <col min="4767" max="4767" width="3.28515625" style="12" customWidth="1"/>
    <col min="4768" max="4768" width="13.28515625" style="12" customWidth="1"/>
    <col min="4769" max="4769" width="4.85546875" style="12" customWidth="1"/>
    <col min="4770" max="4770" width="13.28515625" style="12" customWidth="1"/>
    <col min="4771" max="4772" width="0" style="12" hidden="1" customWidth="1"/>
    <col min="4773" max="4773" width="13.28515625" style="12" customWidth="1"/>
    <col min="4774" max="4774" width="4.85546875" style="12" customWidth="1"/>
    <col min="4775" max="4776" width="13.28515625" style="12" customWidth="1"/>
    <col min="4777" max="4777" width="4.85546875" style="12" customWidth="1"/>
    <col min="4778" max="4779" width="13.28515625" style="12" customWidth="1"/>
    <col min="4780" max="4780" width="4.85546875" style="12" customWidth="1"/>
    <col min="4781" max="4782" width="13.28515625" style="12" customWidth="1"/>
    <col min="4783" max="4783" width="4.85546875" style="12" customWidth="1"/>
    <col min="4784" max="4784" width="13.28515625" style="12" customWidth="1"/>
    <col min="4785" max="4790" width="0" style="12" hidden="1" customWidth="1"/>
    <col min="4791" max="4791" width="13.28515625" style="12" customWidth="1"/>
    <col min="4792" max="4792" width="4.7109375" style="12" customWidth="1"/>
    <col min="4793" max="4793" width="13.28515625" style="12" customWidth="1"/>
    <col min="4794" max="4799" width="0" style="12" hidden="1" customWidth="1"/>
    <col min="4800" max="4800" width="5.7109375" style="12" customWidth="1"/>
    <col min="4801" max="4801" width="13.28515625" style="12" customWidth="1"/>
    <col min="4802" max="4802" width="5.7109375" style="12" customWidth="1"/>
    <col min="4803" max="4803" width="13.28515625" style="12" customWidth="1"/>
    <col min="4804" max="4804" width="4.85546875" style="12" customWidth="1"/>
    <col min="4805" max="4805" width="13.28515625" style="12" customWidth="1"/>
    <col min="4806" max="4806" width="4.85546875" style="12" customWidth="1"/>
    <col min="4807" max="4807" width="13.28515625" style="12" customWidth="1"/>
    <col min="4808" max="4808" width="4.85546875" style="12" customWidth="1"/>
    <col min="4809" max="4809" width="13.28515625" style="12" customWidth="1"/>
    <col min="4810" max="4815" width="0" style="12" hidden="1" customWidth="1"/>
    <col min="4816" max="5013" width="11.42578125" style="12"/>
    <col min="5014" max="5014" width="4.42578125" style="12" customWidth="1"/>
    <col min="5015" max="5015" width="6.140625" style="12" customWidth="1"/>
    <col min="5016" max="5016" width="2.42578125" style="12" customWidth="1"/>
    <col min="5017" max="5017" width="39.28515625" style="12" customWidth="1"/>
    <col min="5018" max="5018" width="9.28515625" style="12" customWidth="1"/>
    <col min="5019" max="5019" width="3.28515625" style="12" customWidth="1"/>
    <col min="5020" max="5020" width="13.28515625" style="12" customWidth="1"/>
    <col min="5021" max="5021" width="3.28515625" style="12" customWidth="1"/>
    <col min="5022" max="5022" width="13.28515625" style="12" customWidth="1"/>
    <col min="5023" max="5023" width="3.28515625" style="12" customWidth="1"/>
    <col min="5024" max="5024" width="13.28515625" style="12" customWidth="1"/>
    <col min="5025" max="5025" width="4.85546875" style="12" customWidth="1"/>
    <col min="5026" max="5026" width="13.28515625" style="12" customWidth="1"/>
    <col min="5027" max="5028" width="0" style="12" hidden="1" customWidth="1"/>
    <col min="5029" max="5029" width="13.28515625" style="12" customWidth="1"/>
    <col min="5030" max="5030" width="4.85546875" style="12" customWidth="1"/>
    <col min="5031" max="5032" width="13.28515625" style="12" customWidth="1"/>
    <col min="5033" max="5033" width="4.85546875" style="12" customWidth="1"/>
    <col min="5034" max="5035" width="13.28515625" style="12" customWidth="1"/>
    <col min="5036" max="5036" width="4.85546875" style="12" customWidth="1"/>
    <col min="5037" max="5038" width="13.28515625" style="12" customWidth="1"/>
    <col min="5039" max="5039" width="4.85546875" style="12" customWidth="1"/>
    <col min="5040" max="5040" width="13.28515625" style="12" customWidth="1"/>
    <col min="5041" max="5046" width="0" style="12" hidden="1" customWidth="1"/>
    <col min="5047" max="5047" width="13.28515625" style="12" customWidth="1"/>
    <col min="5048" max="5048" width="4.7109375" style="12" customWidth="1"/>
    <col min="5049" max="5049" width="13.28515625" style="12" customWidth="1"/>
    <col min="5050" max="5055" width="0" style="12" hidden="1" customWidth="1"/>
    <col min="5056" max="5056" width="5.7109375" style="12" customWidth="1"/>
    <col min="5057" max="5057" width="13.28515625" style="12" customWidth="1"/>
    <col min="5058" max="5058" width="5.7109375" style="12" customWidth="1"/>
    <col min="5059" max="5059" width="13.28515625" style="12" customWidth="1"/>
    <col min="5060" max="5060" width="4.85546875" style="12" customWidth="1"/>
    <col min="5061" max="5061" width="13.28515625" style="12" customWidth="1"/>
    <col min="5062" max="5062" width="4.85546875" style="12" customWidth="1"/>
    <col min="5063" max="5063" width="13.28515625" style="12" customWidth="1"/>
    <col min="5064" max="5064" width="4.85546875" style="12" customWidth="1"/>
    <col min="5065" max="5065" width="13.28515625" style="12" customWidth="1"/>
    <col min="5066" max="5071" width="0" style="12" hidden="1" customWidth="1"/>
    <col min="5072" max="5269" width="11.42578125" style="12"/>
    <col min="5270" max="5270" width="4.42578125" style="12" customWidth="1"/>
    <col min="5271" max="5271" width="6.140625" style="12" customWidth="1"/>
    <col min="5272" max="5272" width="2.42578125" style="12" customWidth="1"/>
    <col min="5273" max="5273" width="39.28515625" style="12" customWidth="1"/>
    <col min="5274" max="5274" width="9.28515625" style="12" customWidth="1"/>
    <col min="5275" max="5275" width="3.28515625" style="12" customWidth="1"/>
    <col min="5276" max="5276" width="13.28515625" style="12" customWidth="1"/>
    <col min="5277" max="5277" width="3.28515625" style="12" customWidth="1"/>
    <col min="5278" max="5278" width="13.28515625" style="12" customWidth="1"/>
    <col min="5279" max="5279" width="3.28515625" style="12" customWidth="1"/>
    <col min="5280" max="5280" width="13.28515625" style="12" customWidth="1"/>
    <col min="5281" max="5281" width="4.85546875" style="12" customWidth="1"/>
    <col min="5282" max="5282" width="13.28515625" style="12" customWidth="1"/>
    <col min="5283" max="5284" width="0" style="12" hidden="1" customWidth="1"/>
    <col min="5285" max="5285" width="13.28515625" style="12" customWidth="1"/>
    <col min="5286" max="5286" width="4.85546875" style="12" customWidth="1"/>
    <col min="5287" max="5288" width="13.28515625" style="12" customWidth="1"/>
    <col min="5289" max="5289" width="4.85546875" style="12" customWidth="1"/>
    <col min="5290" max="5291" width="13.28515625" style="12" customWidth="1"/>
    <col min="5292" max="5292" width="4.85546875" style="12" customWidth="1"/>
    <col min="5293" max="5294" width="13.28515625" style="12" customWidth="1"/>
    <col min="5295" max="5295" width="4.85546875" style="12" customWidth="1"/>
    <col min="5296" max="5296" width="13.28515625" style="12" customWidth="1"/>
    <col min="5297" max="5302" width="0" style="12" hidden="1" customWidth="1"/>
    <col min="5303" max="5303" width="13.28515625" style="12" customWidth="1"/>
    <col min="5304" max="5304" width="4.7109375" style="12" customWidth="1"/>
    <col min="5305" max="5305" width="13.28515625" style="12" customWidth="1"/>
    <col min="5306" max="5311" width="0" style="12" hidden="1" customWidth="1"/>
    <col min="5312" max="5312" width="5.7109375" style="12" customWidth="1"/>
    <col min="5313" max="5313" width="13.28515625" style="12" customWidth="1"/>
    <col min="5314" max="5314" width="5.7109375" style="12" customWidth="1"/>
    <col min="5315" max="5315" width="13.28515625" style="12" customWidth="1"/>
    <col min="5316" max="5316" width="4.85546875" style="12" customWidth="1"/>
    <col min="5317" max="5317" width="13.28515625" style="12" customWidth="1"/>
    <col min="5318" max="5318" width="4.85546875" style="12" customWidth="1"/>
    <col min="5319" max="5319" width="13.28515625" style="12" customWidth="1"/>
    <col min="5320" max="5320" width="4.85546875" style="12" customWidth="1"/>
    <col min="5321" max="5321" width="13.28515625" style="12" customWidth="1"/>
    <col min="5322" max="5327" width="0" style="12" hidden="1" customWidth="1"/>
    <col min="5328" max="5525" width="11.42578125" style="12"/>
    <col min="5526" max="5526" width="4.42578125" style="12" customWidth="1"/>
    <col min="5527" max="5527" width="6.140625" style="12" customWidth="1"/>
    <col min="5528" max="5528" width="2.42578125" style="12" customWidth="1"/>
    <col min="5529" max="5529" width="39.28515625" style="12" customWidth="1"/>
    <col min="5530" max="5530" width="9.28515625" style="12" customWidth="1"/>
    <col min="5531" max="5531" width="3.28515625" style="12" customWidth="1"/>
    <col min="5532" max="5532" width="13.28515625" style="12" customWidth="1"/>
    <col min="5533" max="5533" width="3.28515625" style="12" customWidth="1"/>
    <col min="5534" max="5534" width="13.28515625" style="12" customWidth="1"/>
    <col min="5535" max="5535" width="3.28515625" style="12" customWidth="1"/>
    <col min="5536" max="5536" width="13.28515625" style="12" customWidth="1"/>
    <col min="5537" max="5537" width="4.85546875" style="12" customWidth="1"/>
    <col min="5538" max="5538" width="13.28515625" style="12" customWidth="1"/>
    <col min="5539" max="5540" width="0" style="12" hidden="1" customWidth="1"/>
    <col min="5541" max="5541" width="13.28515625" style="12" customWidth="1"/>
    <col min="5542" max="5542" width="4.85546875" style="12" customWidth="1"/>
    <col min="5543" max="5544" width="13.28515625" style="12" customWidth="1"/>
    <col min="5545" max="5545" width="4.85546875" style="12" customWidth="1"/>
    <col min="5546" max="5547" width="13.28515625" style="12" customWidth="1"/>
    <col min="5548" max="5548" width="4.85546875" style="12" customWidth="1"/>
    <col min="5549" max="5550" width="13.28515625" style="12" customWidth="1"/>
    <col min="5551" max="5551" width="4.85546875" style="12" customWidth="1"/>
    <col min="5552" max="5552" width="13.28515625" style="12" customWidth="1"/>
    <col min="5553" max="5558" width="0" style="12" hidden="1" customWidth="1"/>
    <col min="5559" max="5559" width="13.28515625" style="12" customWidth="1"/>
    <col min="5560" max="5560" width="4.7109375" style="12" customWidth="1"/>
    <col min="5561" max="5561" width="13.28515625" style="12" customWidth="1"/>
    <col min="5562" max="5567" width="0" style="12" hidden="1" customWidth="1"/>
    <col min="5568" max="5568" width="5.7109375" style="12" customWidth="1"/>
    <col min="5569" max="5569" width="13.28515625" style="12" customWidth="1"/>
    <col min="5570" max="5570" width="5.7109375" style="12" customWidth="1"/>
    <col min="5571" max="5571" width="13.28515625" style="12" customWidth="1"/>
    <col min="5572" max="5572" width="4.85546875" style="12" customWidth="1"/>
    <col min="5573" max="5573" width="13.28515625" style="12" customWidth="1"/>
    <col min="5574" max="5574" width="4.85546875" style="12" customWidth="1"/>
    <col min="5575" max="5575" width="13.28515625" style="12" customWidth="1"/>
    <col min="5576" max="5576" width="4.85546875" style="12" customWidth="1"/>
    <col min="5577" max="5577" width="13.28515625" style="12" customWidth="1"/>
    <col min="5578" max="5583" width="0" style="12" hidden="1" customWidth="1"/>
    <col min="5584" max="5781" width="11.42578125" style="12"/>
    <col min="5782" max="5782" width="4.42578125" style="12" customWidth="1"/>
    <col min="5783" max="5783" width="6.140625" style="12" customWidth="1"/>
    <col min="5784" max="5784" width="2.42578125" style="12" customWidth="1"/>
    <col min="5785" max="5785" width="39.28515625" style="12" customWidth="1"/>
    <col min="5786" max="5786" width="9.28515625" style="12" customWidth="1"/>
    <col min="5787" max="5787" width="3.28515625" style="12" customWidth="1"/>
    <col min="5788" max="5788" width="13.28515625" style="12" customWidth="1"/>
    <col min="5789" max="5789" width="3.28515625" style="12" customWidth="1"/>
    <col min="5790" max="5790" width="13.28515625" style="12" customWidth="1"/>
    <col min="5791" max="5791" width="3.28515625" style="12" customWidth="1"/>
    <col min="5792" max="5792" width="13.28515625" style="12" customWidth="1"/>
    <col min="5793" max="5793" width="4.85546875" style="12" customWidth="1"/>
    <col min="5794" max="5794" width="13.28515625" style="12" customWidth="1"/>
    <col min="5795" max="5796" width="0" style="12" hidden="1" customWidth="1"/>
    <col min="5797" max="5797" width="13.28515625" style="12" customWidth="1"/>
    <col min="5798" max="5798" width="4.85546875" style="12" customWidth="1"/>
    <col min="5799" max="5800" width="13.28515625" style="12" customWidth="1"/>
    <col min="5801" max="5801" width="4.85546875" style="12" customWidth="1"/>
    <col min="5802" max="5803" width="13.28515625" style="12" customWidth="1"/>
    <col min="5804" max="5804" width="4.85546875" style="12" customWidth="1"/>
    <col min="5805" max="5806" width="13.28515625" style="12" customWidth="1"/>
    <col min="5807" max="5807" width="4.85546875" style="12" customWidth="1"/>
    <col min="5808" max="5808" width="13.28515625" style="12" customWidth="1"/>
    <col min="5809" max="5814" width="0" style="12" hidden="1" customWidth="1"/>
    <col min="5815" max="5815" width="13.28515625" style="12" customWidth="1"/>
    <col min="5816" max="5816" width="4.7109375" style="12" customWidth="1"/>
    <col min="5817" max="5817" width="13.28515625" style="12" customWidth="1"/>
    <col min="5818" max="5823" width="0" style="12" hidden="1" customWidth="1"/>
    <col min="5824" max="5824" width="5.7109375" style="12" customWidth="1"/>
    <col min="5825" max="5825" width="13.28515625" style="12" customWidth="1"/>
    <col min="5826" max="5826" width="5.7109375" style="12" customWidth="1"/>
    <col min="5827" max="5827" width="13.28515625" style="12" customWidth="1"/>
    <col min="5828" max="5828" width="4.85546875" style="12" customWidth="1"/>
    <col min="5829" max="5829" width="13.28515625" style="12" customWidth="1"/>
    <col min="5830" max="5830" width="4.85546875" style="12" customWidth="1"/>
    <col min="5831" max="5831" width="13.28515625" style="12" customWidth="1"/>
    <col min="5832" max="5832" width="4.85546875" style="12" customWidth="1"/>
    <col min="5833" max="5833" width="13.28515625" style="12" customWidth="1"/>
    <col min="5834" max="5839" width="0" style="12" hidden="1" customWidth="1"/>
    <col min="5840" max="6037" width="11.42578125" style="12"/>
    <col min="6038" max="6038" width="4.42578125" style="12" customWidth="1"/>
    <col min="6039" max="6039" width="6.140625" style="12" customWidth="1"/>
    <col min="6040" max="6040" width="2.42578125" style="12" customWidth="1"/>
    <col min="6041" max="6041" width="39.28515625" style="12" customWidth="1"/>
    <col min="6042" max="6042" width="9.28515625" style="12" customWidth="1"/>
    <col min="6043" max="6043" width="3.28515625" style="12" customWidth="1"/>
    <col min="6044" max="6044" width="13.28515625" style="12" customWidth="1"/>
    <col min="6045" max="6045" width="3.28515625" style="12" customWidth="1"/>
    <col min="6046" max="6046" width="13.28515625" style="12" customWidth="1"/>
    <col min="6047" max="6047" width="3.28515625" style="12" customWidth="1"/>
    <col min="6048" max="6048" width="13.28515625" style="12" customWidth="1"/>
    <col min="6049" max="6049" width="4.85546875" style="12" customWidth="1"/>
    <col min="6050" max="6050" width="13.28515625" style="12" customWidth="1"/>
    <col min="6051" max="6052" width="0" style="12" hidden="1" customWidth="1"/>
    <col min="6053" max="6053" width="13.28515625" style="12" customWidth="1"/>
    <col min="6054" max="6054" width="4.85546875" style="12" customWidth="1"/>
    <col min="6055" max="6056" width="13.28515625" style="12" customWidth="1"/>
    <col min="6057" max="6057" width="4.85546875" style="12" customWidth="1"/>
    <col min="6058" max="6059" width="13.28515625" style="12" customWidth="1"/>
    <col min="6060" max="6060" width="4.85546875" style="12" customWidth="1"/>
    <col min="6061" max="6062" width="13.28515625" style="12" customWidth="1"/>
    <col min="6063" max="6063" width="4.85546875" style="12" customWidth="1"/>
    <col min="6064" max="6064" width="13.28515625" style="12" customWidth="1"/>
    <col min="6065" max="6070" width="0" style="12" hidden="1" customWidth="1"/>
    <col min="6071" max="6071" width="13.28515625" style="12" customWidth="1"/>
    <col min="6072" max="6072" width="4.7109375" style="12" customWidth="1"/>
    <col min="6073" max="6073" width="13.28515625" style="12" customWidth="1"/>
    <col min="6074" max="6079" width="0" style="12" hidden="1" customWidth="1"/>
    <col min="6080" max="6080" width="5.7109375" style="12" customWidth="1"/>
    <col min="6081" max="6081" width="13.28515625" style="12" customWidth="1"/>
    <col min="6082" max="6082" width="5.7109375" style="12" customWidth="1"/>
    <col min="6083" max="6083" width="13.28515625" style="12" customWidth="1"/>
    <col min="6084" max="6084" width="4.85546875" style="12" customWidth="1"/>
    <col min="6085" max="6085" width="13.28515625" style="12" customWidth="1"/>
    <col min="6086" max="6086" width="4.85546875" style="12" customWidth="1"/>
    <col min="6087" max="6087" width="13.28515625" style="12" customWidth="1"/>
    <col min="6088" max="6088" width="4.85546875" style="12" customWidth="1"/>
    <col min="6089" max="6089" width="13.28515625" style="12" customWidth="1"/>
    <col min="6090" max="6095" width="0" style="12" hidden="1" customWidth="1"/>
    <col min="6096" max="6293" width="11.42578125" style="12"/>
    <col min="6294" max="6294" width="4.42578125" style="12" customWidth="1"/>
    <col min="6295" max="6295" width="6.140625" style="12" customWidth="1"/>
    <col min="6296" max="6296" width="2.42578125" style="12" customWidth="1"/>
    <col min="6297" max="6297" width="39.28515625" style="12" customWidth="1"/>
    <col min="6298" max="6298" width="9.28515625" style="12" customWidth="1"/>
    <col min="6299" max="6299" width="3.28515625" style="12" customWidth="1"/>
    <col min="6300" max="6300" width="13.28515625" style="12" customWidth="1"/>
    <col min="6301" max="6301" width="3.28515625" style="12" customWidth="1"/>
    <col min="6302" max="6302" width="13.28515625" style="12" customWidth="1"/>
    <col min="6303" max="6303" width="3.28515625" style="12" customWidth="1"/>
    <col min="6304" max="6304" width="13.28515625" style="12" customWidth="1"/>
    <col min="6305" max="6305" width="4.85546875" style="12" customWidth="1"/>
    <col min="6306" max="6306" width="13.28515625" style="12" customWidth="1"/>
    <col min="6307" max="6308" width="0" style="12" hidden="1" customWidth="1"/>
    <col min="6309" max="6309" width="13.28515625" style="12" customWidth="1"/>
    <col min="6310" max="6310" width="4.85546875" style="12" customWidth="1"/>
    <col min="6311" max="6312" width="13.28515625" style="12" customWidth="1"/>
    <col min="6313" max="6313" width="4.85546875" style="12" customWidth="1"/>
    <col min="6314" max="6315" width="13.28515625" style="12" customWidth="1"/>
    <col min="6316" max="6316" width="4.85546875" style="12" customWidth="1"/>
    <col min="6317" max="6318" width="13.28515625" style="12" customWidth="1"/>
    <col min="6319" max="6319" width="4.85546875" style="12" customWidth="1"/>
    <col min="6320" max="6320" width="13.28515625" style="12" customWidth="1"/>
    <col min="6321" max="6326" width="0" style="12" hidden="1" customWidth="1"/>
    <col min="6327" max="6327" width="13.28515625" style="12" customWidth="1"/>
    <col min="6328" max="6328" width="4.7109375" style="12" customWidth="1"/>
    <col min="6329" max="6329" width="13.28515625" style="12" customWidth="1"/>
    <col min="6330" max="6335" width="0" style="12" hidden="1" customWidth="1"/>
    <col min="6336" max="6336" width="5.7109375" style="12" customWidth="1"/>
    <col min="6337" max="6337" width="13.28515625" style="12" customWidth="1"/>
    <col min="6338" max="6338" width="5.7109375" style="12" customWidth="1"/>
    <col min="6339" max="6339" width="13.28515625" style="12" customWidth="1"/>
    <col min="6340" max="6340" width="4.85546875" style="12" customWidth="1"/>
    <col min="6341" max="6341" width="13.28515625" style="12" customWidth="1"/>
    <col min="6342" max="6342" width="4.85546875" style="12" customWidth="1"/>
    <col min="6343" max="6343" width="13.28515625" style="12" customWidth="1"/>
    <col min="6344" max="6344" width="4.85546875" style="12" customWidth="1"/>
    <col min="6345" max="6345" width="13.28515625" style="12" customWidth="1"/>
    <col min="6346" max="6351" width="0" style="12" hidden="1" customWidth="1"/>
    <col min="6352" max="6549" width="11.42578125" style="12"/>
    <col min="6550" max="6550" width="4.42578125" style="12" customWidth="1"/>
    <col min="6551" max="6551" width="6.140625" style="12" customWidth="1"/>
    <col min="6552" max="6552" width="2.42578125" style="12" customWidth="1"/>
    <col min="6553" max="6553" width="39.28515625" style="12" customWidth="1"/>
    <col min="6554" max="6554" width="9.28515625" style="12" customWidth="1"/>
    <col min="6555" max="6555" width="3.28515625" style="12" customWidth="1"/>
    <col min="6556" max="6556" width="13.28515625" style="12" customWidth="1"/>
    <col min="6557" max="6557" width="3.28515625" style="12" customWidth="1"/>
    <col min="6558" max="6558" width="13.28515625" style="12" customWidth="1"/>
    <col min="6559" max="6559" width="3.28515625" style="12" customWidth="1"/>
    <col min="6560" max="6560" width="13.28515625" style="12" customWidth="1"/>
    <col min="6561" max="6561" width="4.85546875" style="12" customWidth="1"/>
    <col min="6562" max="6562" width="13.28515625" style="12" customWidth="1"/>
    <col min="6563" max="6564" width="0" style="12" hidden="1" customWidth="1"/>
    <col min="6565" max="6565" width="13.28515625" style="12" customWidth="1"/>
    <col min="6566" max="6566" width="4.85546875" style="12" customWidth="1"/>
    <col min="6567" max="6568" width="13.28515625" style="12" customWidth="1"/>
    <col min="6569" max="6569" width="4.85546875" style="12" customWidth="1"/>
    <col min="6570" max="6571" width="13.28515625" style="12" customWidth="1"/>
    <col min="6572" max="6572" width="4.85546875" style="12" customWidth="1"/>
    <col min="6573" max="6574" width="13.28515625" style="12" customWidth="1"/>
    <col min="6575" max="6575" width="4.85546875" style="12" customWidth="1"/>
    <col min="6576" max="6576" width="13.28515625" style="12" customWidth="1"/>
    <col min="6577" max="6582" width="0" style="12" hidden="1" customWidth="1"/>
    <col min="6583" max="6583" width="13.28515625" style="12" customWidth="1"/>
    <col min="6584" max="6584" width="4.7109375" style="12" customWidth="1"/>
    <col min="6585" max="6585" width="13.28515625" style="12" customWidth="1"/>
    <col min="6586" max="6591" width="0" style="12" hidden="1" customWidth="1"/>
    <col min="6592" max="6592" width="5.7109375" style="12" customWidth="1"/>
    <col min="6593" max="6593" width="13.28515625" style="12" customWidth="1"/>
    <col min="6594" max="6594" width="5.7109375" style="12" customWidth="1"/>
    <col min="6595" max="6595" width="13.28515625" style="12" customWidth="1"/>
    <col min="6596" max="6596" width="4.85546875" style="12" customWidth="1"/>
    <col min="6597" max="6597" width="13.28515625" style="12" customWidth="1"/>
    <col min="6598" max="6598" width="4.85546875" style="12" customWidth="1"/>
    <col min="6599" max="6599" width="13.28515625" style="12" customWidth="1"/>
    <col min="6600" max="6600" width="4.85546875" style="12" customWidth="1"/>
    <col min="6601" max="6601" width="13.28515625" style="12" customWidth="1"/>
    <col min="6602" max="6607" width="0" style="12" hidden="1" customWidth="1"/>
    <col min="6608" max="6805" width="11.42578125" style="12"/>
    <col min="6806" max="6806" width="4.42578125" style="12" customWidth="1"/>
    <col min="6807" max="6807" width="6.140625" style="12" customWidth="1"/>
    <col min="6808" max="6808" width="2.42578125" style="12" customWidth="1"/>
    <col min="6809" max="6809" width="39.28515625" style="12" customWidth="1"/>
    <col min="6810" max="6810" width="9.28515625" style="12" customWidth="1"/>
    <col min="6811" max="6811" width="3.28515625" style="12" customWidth="1"/>
    <col min="6812" max="6812" width="13.28515625" style="12" customWidth="1"/>
    <col min="6813" max="6813" width="3.28515625" style="12" customWidth="1"/>
    <col min="6814" max="6814" width="13.28515625" style="12" customWidth="1"/>
    <col min="6815" max="6815" width="3.28515625" style="12" customWidth="1"/>
    <col min="6816" max="6816" width="13.28515625" style="12" customWidth="1"/>
    <col min="6817" max="6817" width="4.85546875" style="12" customWidth="1"/>
    <col min="6818" max="6818" width="13.28515625" style="12" customWidth="1"/>
    <col min="6819" max="6820" width="0" style="12" hidden="1" customWidth="1"/>
    <col min="6821" max="6821" width="13.28515625" style="12" customWidth="1"/>
    <col min="6822" max="6822" width="4.85546875" style="12" customWidth="1"/>
    <col min="6823" max="6824" width="13.28515625" style="12" customWidth="1"/>
    <col min="6825" max="6825" width="4.85546875" style="12" customWidth="1"/>
    <col min="6826" max="6827" width="13.28515625" style="12" customWidth="1"/>
    <col min="6828" max="6828" width="4.85546875" style="12" customWidth="1"/>
    <col min="6829" max="6830" width="13.28515625" style="12" customWidth="1"/>
    <col min="6831" max="6831" width="4.85546875" style="12" customWidth="1"/>
    <col min="6832" max="6832" width="13.28515625" style="12" customWidth="1"/>
    <col min="6833" max="6838" width="0" style="12" hidden="1" customWidth="1"/>
    <col min="6839" max="6839" width="13.28515625" style="12" customWidth="1"/>
    <col min="6840" max="6840" width="4.7109375" style="12" customWidth="1"/>
    <col min="6841" max="6841" width="13.28515625" style="12" customWidth="1"/>
    <col min="6842" max="6847" width="0" style="12" hidden="1" customWidth="1"/>
    <col min="6848" max="6848" width="5.7109375" style="12" customWidth="1"/>
    <col min="6849" max="6849" width="13.28515625" style="12" customWidth="1"/>
    <col min="6850" max="6850" width="5.7109375" style="12" customWidth="1"/>
    <col min="6851" max="6851" width="13.28515625" style="12" customWidth="1"/>
    <col min="6852" max="6852" width="4.85546875" style="12" customWidth="1"/>
    <col min="6853" max="6853" width="13.28515625" style="12" customWidth="1"/>
    <col min="6854" max="6854" width="4.85546875" style="12" customWidth="1"/>
    <col min="6855" max="6855" width="13.28515625" style="12" customWidth="1"/>
    <col min="6856" max="6856" width="4.85546875" style="12" customWidth="1"/>
    <col min="6857" max="6857" width="13.28515625" style="12" customWidth="1"/>
    <col min="6858" max="6863" width="0" style="12" hidden="1" customWidth="1"/>
    <col min="6864" max="7061" width="11.42578125" style="12"/>
    <col min="7062" max="7062" width="4.42578125" style="12" customWidth="1"/>
    <col min="7063" max="7063" width="6.140625" style="12" customWidth="1"/>
    <col min="7064" max="7064" width="2.42578125" style="12" customWidth="1"/>
    <col min="7065" max="7065" width="39.28515625" style="12" customWidth="1"/>
    <col min="7066" max="7066" width="9.28515625" style="12" customWidth="1"/>
    <col min="7067" max="7067" width="3.28515625" style="12" customWidth="1"/>
    <col min="7068" max="7068" width="13.28515625" style="12" customWidth="1"/>
    <col min="7069" max="7069" width="3.28515625" style="12" customWidth="1"/>
    <col min="7070" max="7070" width="13.28515625" style="12" customWidth="1"/>
    <col min="7071" max="7071" width="3.28515625" style="12" customWidth="1"/>
    <col min="7072" max="7072" width="13.28515625" style="12" customWidth="1"/>
    <col min="7073" max="7073" width="4.85546875" style="12" customWidth="1"/>
    <col min="7074" max="7074" width="13.28515625" style="12" customWidth="1"/>
    <col min="7075" max="7076" width="0" style="12" hidden="1" customWidth="1"/>
    <col min="7077" max="7077" width="13.28515625" style="12" customWidth="1"/>
    <col min="7078" max="7078" width="4.85546875" style="12" customWidth="1"/>
    <col min="7079" max="7080" width="13.28515625" style="12" customWidth="1"/>
    <col min="7081" max="7081" width="4.85546875" style="12" customWidth="1"/>
    <col min="7082" max="7083" width="13.28515625" style="12" customWidth="1"/>
    <col min="7084" max="7084" width="4.85546875" style="12" customWidth="1"/>
    <col min="7085" max="7086" width="13.28515625" style="12" customWidth="1"/>
    <col min="7087" max="7087" width="4.85546875" style="12" customWidth="1"/>
    <col min="7088" max="7088" width="13.28515625" style="12" customWidth="1"/>
    <col min="7089" max="7094" width="0" style="12" hidden="1" customWidth="1"/>
    <col min="7095" max="7095" width="13.28515625" style="12" customWidth="1"/>
    <col min="7096" max="7096" width="4.7109375" style="12" customWidth="1"/>
    <col min="7097" max="7097" width="13.28515625" style="12" customWidth="1"/>
    <col min="7098" max="7103" width="0" style="12" hidden="1" customWidth="1"/>
    <col min="7104" max="7104" width="5.7109375" style="12" customWidth="1"/>
    <col min="7105" max="7105" width="13.28515625" style="12" customWidth="1"/>
    <col min="7106" max="7106" width="5.7109375" style="12" customWidth="1"/>
    <col min="7107" max="7107" width="13.28515625" style="12" customWidth="1"/>
    <col min="7108" max="7108" width="4.85546875" style="12" customWidth="1"/>
    <col min="7109" max="7109" width="13.28515625" style="12" customWidth="1"/>
    <col min="7110" max="7110" width="4.85546875" style="12" customWidth="1"/>
    <col min="7111" max="7111" width="13.28515625" style="12" customWidth="1"/>
    <col min="7112" max="7112" width="4.85546875" style="12" customWidth="1"/>
    <col min="7113" max="7113" width="13.28515625" style="12" customWidth="1"/>
    <col min="7114" max="7119" width="0" style="12" hidden="1" customWidth="1"/>
    <col min="7120" max="7317" width="11.42578125" style="12"/>
    <col min="7318" max="7318" width="4.42578125" style="12" customWidth="1"/>
    <col min="7319" max="7319" width="6.140625" style="12" customWidth="1"/>
    <col min="7320" max="7320" width="2.42578125" style="12" customWidth="1"/>
    <col min="7321" max="7321" width="39.28515625" style="12" customWidth="1"/>
    <col min="7322" max="7322" width="9.28515625" style="12" customWidth="1"/>
    <col min="7323" max="7323" width="3.28515625" style="12" customWidth="1"/>
    <col min="7324" max="7324" width="13.28515625" style="12" customWidth="1"/>
    <col min="7325" max="7325" width="3.28515625" style="12" customWidth="1"/>
    <col min="7326" max="7326" width="13.28515625" style="12" customWidth="1"/>
    <col min="7327" max="7327" width="3.28515625" style="12" customWidth="1"/>
    <col min="7328" max="7328" width="13.28515625" style="12" customWidth="1"/>
    <col min="7329" max="7329" width="4.85546875" style="12" customWidth="1"/>
    <col min="7330" max="7330" width="13.28515625" style="12" customWidth="1"/>
    <col min="7331" max="7332" width="0" style="12" hidden="1" customWidth="1"/>
    <col min="7333" max="7333" width="13.28515625" style="12" customWidth="1"/>
    <col min="7334" max="7334" width="4.85546875" style="12" customWidth="1"/>
    <col min="7335" max="7336" width="13.28515625" style="12" customWidth="1"/>
    <col min="7337" max="7337" width="4.85546875" style="12" customWidth="1"/>
    <col min="7338" max="7339" width="13.28515625" style="12" customWidth="1"/>
    <col min="7340" max="7340" width="4.85546875" style="12" customWidth="1"/>
    <col min="7341" max="7342" width="13.28515625" style="12" customWidth="1"/>
    <col min="7343" max="7343" width="4.85546875" style="12" customWidth="1"/>
    <col min="7344" max="7344" width="13.28515625" style="12" customWidth="1"/>
    <col min="7345" max="7350" width="0" style="12" hidden="1" customWidth="1"/>
    <col min="7351" max="7351" width="13.28515625" style="12" customWidth="1"/>
    <col min="7352" max="7352" width="4.7109375" style="12" customWidth="1"/>
    <col min="7353" max="7353" width="13.28515625" style="12" customWidth="1"/>
    <col min="7354" max="7359" width="0" style="12" hidden="1" customWidth="1"/>
    <col min="7360" max="7360" width="5.7109375" style="12" customWidth="1"/>
    <col min="7361" max="7361" width="13.28515625" style="12" customWidth="1"/>
    <col min="7362" max="7362" width="5.7109375" style="12" customWidth="1"/>
    <col min="7363" max="7363" width="13.28515625" style="12" customWidth="1"/>
    <col min="7364" max="7364" width="4.85546875" style="12" customWidth="1"/>
    <col min="7365" max="7365" width="13.28515625" style="12" customWidth="1"/>
    <col min="7366" max="7366" width="4.85546875" style="12" customWidth="1"/>
    <col min="7367" max="7367" width="13.28515625" style="12" customWidth="1"/>
    <col min="7368" max="7368" width="4.85546875" style="12" customWidth="1"/>
    <col min="7369" max="7369" width="13.28515625" style="12" customWidth="1"/>
    <col min="7370" max="7375" width="0" style="12" hidden="1" customWidth="1"/>
    <col min="7376" max="7573" width="11.42578125" style="12"/>
    <col min="7574" max="7574" width="4.42578125" style="12" customWidth="1"/>
    <col min="7575" max="7575" width="6.140625" style="12" customWidth="1"/>
    <col min="7576" max="7576" width="2.42578125" style="12" customWidth="1"/>
    <col min="7577" max="7577" width="39.28515625" style="12" customWidth="1"/>
    <col min="7578" max="7578" width="9.28515625" style="12" customWidth="1"/>
    <col min="7579" max="7579" width="3.28515625" style="12" customWidth="1"/>
    <col min="7580" max="7580" width="13.28515625" style="12" customWidth="1"/>
    <col min="7581" max="7581" width="3.28515625" style="12" customWidth="1"/>
    <col min="7582" max="7582" width="13.28515625" style="12" customWidth="1"/>
    <col min="7583" max="7583" width="3.28515625" style="12" customWidth="1"/>
    <col min="7584" max="7584" width="13.28515625" style="12" customWidth="1"/>
    <col min="7585" max="7585" width="4.85546875" style="12" customWidth="1"/>
    <col min="7586" max="7586" width="13.28515625" style="12" customWidth="1"/>
    <col min="7587" max="7588" width="0" style="12" hidden="1" customWidth="1"/>
    <col min="7589" max="7589" width="13.28515625" style="12" customWidth="1"/>
    <col min="7590" max="7590" width="4.85546875" style="12" customWidth="1"/>
    <col min="7591" max="7592" width="13.28515625" style="12" customWidth="1"/>
    <col min="7593" max="7593" width="4.85546875" style="12" customWidth="1"/>
    <col min="7594" max="7595" width="13.28515625" style="12" customWidth="1"/>
    <col min="7596" max="7596" width="4.85546875" style="12" customWidth="1"/>
    <col min="7597" max="7598" width="13.28515625" style="12" customWidth="1"/>
    <col min="7599" max="7599" width="4.85546875" style="12" customWidth="1"/>
    <col min="7600" max="7600" width="13.28515625" style="12" customWidth="1"/>
    <col min="7601" max="7606" width="0" style="12" hidden="1" customWidth="1"/>
    <col min="7607" max="7607" width="13.28515625" style="12" customWidth="1"/>
    <col min="7608" max="7608" width="4.7109375" style="12" customWidth="1"/>
    <col min="7609" max="7609" width="13.28515625" style="12" customWidth="1"/>
    <col min="7610" max="7615" width="0" style="12" hidden="1" customWidth="1"/>
    <col min="7616" max="7616" width="5.7109375" style="12" customWidth="1"/>
    <col min="7617" max="7617" width="13.28515625" style="12" customWidth="1"/>
    <col min="7618" max="7618" width="5.7109375" style="12" customWidth="1"/>
    <col min="7619" max="7619" width="13.28515625" style="12" customWidth="1"/>
    <col min="7620" max="7620" width="4.85546875" style="12" customWidth="1"/>
    <col min="7621" max="7621" width="13.28515625" style="12" customWidth="1"/>
    <col min="7622" max="7622" width="4.85546875" style="12" customWidth="1"/>
    <col min="7623" max="7623" width="13.28515625" style="12" customWidth="1"/>
    <col min="7624" max="7624" width="4.85546875" style="12" customWidth="1"/>
    <col min="7625" max="7625" width="13.28515625" style="12" customWidth="1"/>
    <col min="7626" max="7631" width="0" style="12" hidden="1" customWidth="1"/>
    <col min="7632" max="7829" width="11.42578125" style="12"/>
    <col min="7830" max="7830" width="4.42578125" style="12" customWidth="1"/>
    <col min="7831" max="7831" width="6.140625" style="12" customWidth="1"/>
    <col min="7832" max="7832" width="2.42578125" style="12" customWidth="1"/>
    <col min="7833" max="7833" width="39.28515625" style="12" customWidth="1"/>
    <col min="7834" max="7834" width="9.28515625" style="12" customWidth="1"/>
    <col min="7835" max="7835" width="3.28515625" style="12" customWidth="1"/>
    <col min="7836" max="7836" width="13.28515625" style="12" customWidth="1"/>
    <col min="7837" max="7837" width="3.28515625" style="12" customWidth="1"/>
    <col min="7838" max="7838" width="13.28515625" style="12" customWidth="1"/>
    <col min="7839" max="7839" width="3.28515625" style="12" customWidth="1"/>
    <col min="7840" max="7840" width="13.28515625" style="12" customWidth="1"/>
    <col min="7841" max="7841" width="4.85546875" style="12" customWidth="1"/>
    <col min="7842" max="7842" width="13.28515625" style="12" customWidth="1"/>
    <col min="7843" max="7844" width="0" style="12" hidden="1" customWidth="1"/>
    <col min="7845" max="7845" width="13.28515625" style="12" customWidth="1"/>
    <col min="7846" max="7846" width="4.85546875" style="12" customWidth="1"/>
    <col min="7847" max="7848" width="13.28515625" style="12" customWidth="1"/>
    <col min="7849" max="7849" width="4.85546875" style="12" customWidth="1"/>
    <col min="7850" max="7851" width="13.28515625" style="12" customWidth="1"/>
    <col min="7852" max="7852" width="4.85546875" style="12" customWidth="1"/>
    <col min="7853" max="7854" width="13.28515625" style="12" customWidth="1"/>
    <col min="7855" max="7855" width="4.85546875" style="12" customWidth="1"/>
    <col min="7856" max="7856" width="13.28515625" style="12" customWidth="1"/>
    <col min="7857" max="7862" width="0" style="12" hidden="1" customWidth="1"/>
    <col min="7863" max="7863" width="13.28515625" style="12" customWidth="1"/>
    <col min="7864" max="7864" width="4.7109375" style="12" customWidth="1"/>
    <col min="7865" max="7865" width="13.28515625" style="12" customWidth="1"/>
    <col min="7866" max="7871" width="0" style="12" hidden="1" customWidth="1"/>
    <col min="7872" max="7872" width="5.7109375" style="12" customWidth="1"/>
    <col min="7873" max="7873" width="13.28515625" style="12" customWidth="1"/>
    <col min="7874" max="7874" width="5.7109375" style="12" customWidth="1"/>
    <col min="7875" max="7875" width="13.28515625" style="12" customWidth="1"/>
    <col min="7876" max="7876" width="4.85546875" style="12" customWidth="1"/>
    <col min="7877" max="7877" width="13.28515625" style="12" customWidth="1"/>
    <col min="7878" max="7878" width="4.85546875" style="12" customWidth="1"/>
    <col min="7879" max="7879" width="13.28515625" style="12" customWidth="1"/>
    <col min="7880" max="7880" width="4.85546875" style="12" customWidth="1"/>
    <col min="7881" max="7881" width="13.28515625" style="12" customWidth="1"/>
    <col min="7882" max="7887" width="0" style="12" hidden="1" customWidth="1"/>
    <col min="7888" max="8085" width="11.42578125" style="12"/>
    <col min="8086" max="8086" width="4.42578125" style="12" customWidth="1"/>
    <col min="8087" max="8087" width="6.140625" style="12" customWidth="1"/>
    <col min="8088" max="8088" width="2.42578125" style="12" customWidth="1"/>
    <col min="8089" max="8089" width="39.28515625" style="12" customWidth="1"/>
    <col min="8090" max="8090" width="9.28515625" style="12" customWidth="1"/>
    <col min="8091" max="8091" width="3.28515625" style="12" customWidth="1"/>
    <col min="8092" max="8092" width="13.28515625" style="12" customWidth="1"/>
    <col min="8093" max="8093" width="3.28515625" style="12" customWidth="1"/>
    <col min="8094" max="8094" width="13.28515625" style="12" customWidth="1"/>
    <col min="8095" max="8095" width="3.28515625" style="12" customWidth="1"/>
    <col min="8096" max="8096" width="13.28515625" style="12" customWidth="1"/>
    <col min="8097" max="8097" width="4.85546875" style="12" customWidth="1"/>
    <col min="8098" max="8098" width="13.28515625" style="12" customWidth="1"/>
    <col min="8099" max="8100" width="0" style="12" hidden="1" customWidth="1"/>
    <col min="8101" max="8101" width="13.28515625" style="12" customWidth="1"/>
    <col min="8102" max="8102" width="4.85546875" style="12" customWidth="1"/>
    <col min="8103" max="8104" width="13.28515625" style="12" customWidth="1"/>
    <col min="8105" max="8105" width="4.85546875" style="12" customWidth="1"/>
    <col min="8106" max="8107" width="13.28515625" style="12" customWidth="1"/>
    <col min="8108" max="8108" width="4.85546875" style="12" customWidth="1"/>
    <col min="8109" max="8110" width="13.28515625" style="12" customWidth="1"/>
    <col min="8111" max="8111" width="4.85546875" style="12" customWidth="1"/>
    <col min="8112" max="8112" width="13.28515625" style="12" customWidth="1"/>
    <col min="8113" max="8118" width="0" style="12" hidden="1" customWidth="1"/>
    <col min="8119" max="8119" width="13.28515625" style="12" customWidth="1"/>
    <col min="8120" max="8120" width="4.7109375" style="12" customWidth="1"/>
    <col min="8121" max="8121" width="13.28515625" style="12" customWidth="1"/>
    <col min="8122" max="8127" width="0" style="12" hidden="1" customWidth="1"/>
    <col min="8128" max="8128" width="5.7109375" style="12" customWidth="1"/>
    <col min="8129" max="8129" width="13.28515625" style="12" customWidth="1"/>
    <col min="8130" max="8130" width="5.7109375" style="12" customWidth="1"/>
    <col min="8131" max="8131" width="13.28515625" style="12" customWidth="1"/>
    <col min="8132" max="8132" width="4.85546875" style="12" customWidth="1"/>
    <col min="8133" max="8133" width="13.28515625" style="12" customWidth="1"/>
    <col min="8134" max="8134" width="4.85546875" style="12" customWidth="1"/>
    <col min="8135" max="8135" width="13.28515625" style="12" customWidth="1"/>
    <col min="8136" max="8136" width="4.85546875" style="12" customWidth="1"/>
    <col min="8137" max="8137" width="13.28515625" style="12" customWidth="1"/>
    <col min="8138" max="8143" width="0" style="12" hidden="1" customWidth="1"/>
    <col min="8144" max="8341" width="11.42578125" style="12"/>
    <col min="8342" max="8342" width="4.42578125" style="12" customWidth="1"/>
    <col min="8343" max="8343" width="6.140625" style="12" customWidth="1"/>
    <col min="8344" max="8344" width="2.42578125" style="12" customWidth="1"/>
    <col min="8345" max="8345" width="39.28515625" style="12" customWidth="1"/>
    <col min="8346" max="8346" width="9.28515625" style="12" customWidth="1"/>
    <col min="8347" max="8347" width="3.28515625" style="12" customWidth="1"/>
    <col min="8348" max="8348" width="13.28515625" style="12" customWidth="1"/>
    <col min="8349" max="8349" width="3.28515625" style="12" customWidth="1"/>
    <col min="8350" max="8350" width="13.28515625" style="12" customWidth="1"/>
    <col min="8351" max="8351" width="3.28515625" style="12" customWidth="1"/>
    <col min="8352" max="8352" width="13.28515625" style="12" customWidth="1"/>
    <col min="8353" max="8353" width="4.85546875" style="12" customWidth="1"/>
    <col min="8354" max="8354" width="13.28515625" style="12" customWidth="1"/>
    <col min="8355" max="8356" width="0" style="12" hidden="1" customWidth="1"/>
    <col min="8357" max="8357" width="13.28515625" style="12" customWidth="1"/>
    <col min="8358" max="8358" width="4.85546875" style="12" customWidth="1"/>
    <col min="8359" max="8360" width="13.28515625" style="12" customWidth="1"/>
    <col min="8361" max="8361" width="4.85546875" style="12" customWidth="1"/>
    <col min="8362" max="8363" width="13.28515625" style="12" customWidth="1"/>
    <col min="8364" max="8364" width="4.85546875" style="12" customWidth="1"/>
    <col min="8365" max="8366" width="13.28515625" style="12" customWidth="1"/>
    <col min="8367" max="8367" width="4.85546875" style="12" customWidth="1"/>
    <col min="8368" max="8368" width="13.28515625" style="12" customWidth="1"/>
    <col min="8369" max="8374" width="0" style="12" hidden="1" customWidth="1"/>
    <col min="8375" max="8375" width="13.28515625" style="12" customWidth="1"/>
    <col min="8376" max="8376" width="4.7109375" style="12" customWidth="1"/>
    <col min="8377" max="8377" width="13.28515625" style="12" customWidth="1"/>
    <col min="8378" max="8383" width="0" style="12" hidden="1" customWidth="1"/>
    <col min="8384" max="8384" width="5.7109375" style="12" customWidth="1"/>
    <col min="8385" max="8385" width="13.28515625" style="12" customWidth="1"/>
    <col min="8386" max="8386" width="5.7109375" style="12" customWidth="1"/>
    <col min="8387" max="8387" width="13.28515625" style="12" customWidth="1"/>
    <col min="8388" max="8388" width="4.85546875" style="12" customWidth="1"/>
    <col min="8389" max="8389" width="13.28515625" style="12" customWidth="1"/>
    <col min="8390" max="8390" width="4.85546875" style="12" customWidth="1"/>
    <col min="8391" max="8391" width="13.28515625" style="12" customWidth="1"/>
    <col min="8392" max="8392" width="4.85546875" style="12" customWidth="1"/>
    <col min="8393" max="8393" width="13.28515625" style="12" customWidth="1"/>
    <col min="8394" max="8399" width="0" style="12" hidden="1" customWidth="1"/>
    <col min="8400" max="8597" width="11.42578125" style="12"/>
    <col min="8598" max="8598" width="4.42578125" style="12" customWidth="1"/>
    <col min="8599" max="8599" width="6.140625" style="12" customWidth="1"/>
    <col min="8600" max="8600" width="2.42578125" style="12" customWidth="1"/>
    <col min="8601" max="8601" width="39.28515625" style="12" customWidth="1"/>
    <col min="8602" max="8602" width="9.28515625" style="12" customWidth="1"/>
    <col min="8603" max="8603" width="3.28515625" style="12" customWidth="1"/>
    <col min="8604" max="8604" width="13.28515625" style="12" customWidth="1"/>
    <col min="8605" max="8605" width="3.28515625" style="12" customWidth="1"/>
    <col min="8606" max="8606" width="13.28515625" style="12" customWidth="1"/>
    <col min="8607" max="8607" width="3.28515625" style="12" customWidth="1"/>
    <col min="8608" max="8608" width="13.28515625" style="12" customWidth="1"/>
    <col min="8609" max="8609" width="4.85546875" style="12" customWidth="1"/>
    <col min="8610" max="8610" width="13.28515625" style="12" customWidth="1"/>
    <col min="8611" max="8612" width="0" style="12" hidden="1" customWidth="1"/>
    <col min="8613" max="8613" width="13.28515625" style="12" customWidth="1"/>
    <col min="8614" max="8614" width="4.85546875" style="12" customWidth="1"/>
    <col min="8615" max="8616" width="13.28515625" style="12" customWidth="1"/>
    <col min="8617" max="8617" width="4.85546875" style="12" customWidth="1"/>
    <col min="8618" max="8619" width="13.28515625" style="12" customWidth="1"/>
    <col min="8620" max="8620" width="4.85546875" style="12" customWidth="1"/>
    <col min="8621" max="8622" width="13.28515625" style="12" customWidth="1"/>
    <col min="8623" max="8623" width="4.85546875" style="12" customWidth="1"/>
    <col min="8624" max="8624" width="13.28515625" style="12" customWidth="1"/>
    <col min="8625" max="8630" width="0" style="12" hidden="1" customWidth="1"/>
    <col min="8631" max="8631" width="13.28515625" style="12" customWidth="1"/>
    <col min="8632" max="8632" width="4.7109375" style="12" customWidth="1"/>
    <col min="8633" max="8633" width="13.28515625" style="12" customWidth="1"/>
    <col min="8634" max="8639" width="0" style="12" hidden="1" customWidth="1"/>
    <col min="8640" max="8640" width="5.7109375" style="12" customWidth="1"/>
    <col min="8641" max="8641" width="13.28515625" style="12" customWidth="1"/>
    <col min="8642" max="8642" width="5.7109375" style="12" customWidth="1"/>
    <col min="8643" max="8643" width="13.28515625" style="12" customWidth="1"/>
    <col min="8644" max="8644" width="4.85546875" style="12" customWidth="1"/>
    <col min="8645" max="8645" width="13.28515625" style="12" customWidth="1"/>
    <col min="8646" max="8646" width="4.85546875" style="12" customWidth="1"/>
    <col min="8647" max="8647" width="13.28515625" style="12" customWidth="1"/>
    <col min="8648" max="8648" width="4.85546875" style="12" customWidth="1"/>
    <col min="8649" max="8649" width="13.28515625" style="12" customWidth="1"/>
    <col min="8650" max="8655" width="0" style="12" hidden="1" customWidth="1"/>
    <col min="8656" max="8853" width="11.42578125" style="12"/>
    <col min="8854" max="8854" width="4.42578125" style="12" customWidth="1"/>
    <col min="8855" max="8855" width="6.140625" style="12" customWidth="1"/>
    <col min="8856" max="8856" width="2.42578125" style="12" customWidth="1"/>
    <col min="8857" max="8857" width="39.28515625" style="12" customWidth="1"/>
    <col min="8858" max="8858" width="9.28515625" style="12" customWidth="1"/>
    <col min="8859" max="8859" width="3.28515625" style="12" customWidth="1"/>
    <col min="8860" max="8860" width="13.28515625" style="12" customWidth="1"/>
    <col min="8861" max="8861" width="3.28515625" style="12" customWidth="1"/>
    <col min="8862" max="8862" width="13.28515625" style="12" customWidth="1"/>
    <col min="8863" max="8863" width="3.28515625" style="12" customWidth="1"/>
    <col min="8864" max="8864" width="13.28515625" style="12" customWidth="1"/>
    <col min="8865" max="8865" width="4.85546875" style="12" customWidth="1"/>
    <col min="8866" max="8866" width="13.28515625" style="12" customWidth="1"/>
    <col min="8867" max="8868" width="0" style="12" hidden="1" customWidth="1"/>
    <col min="8869" max="8869" width="13.28515625" style="12" customWidth="1"/>
    <col min="8870" max="8870" width="4.85546875" style="12" customWidth="1"/>
    <col min="8871" max="8872" width="13.28515625" style="12" customWidth="1"/>
    <col min="8873" max="8873" width="4.85546875" style="12" customWidth="1"/>
    <col min="8874" max="8875" width="13.28515625" style="12" customWidth="1"/>
    <col min="8876" max="8876" width="4.85546875" style="12" customWidth="1"/>
    <col min="8877" max="8878" width="13.28515625" style="12" customWidth="1"/>
    <col min="8879" max="8879" width="4.85546875" style="12" customWidth="1"/>
    <col min="8880" max="8880" width="13.28515625" style="12" customWidth="1"/>
    <col min="8881" max="8886" width="0" style="12" hidden="1" customWidth="1"/>
    <col min="8887" max="8887" width="13.28515625" style="12" customWidth="1"/>
    <col min="8888" max="8888" width="4.7109375" style="12" customWidth="1"/>
    <col min="8889" max="8889" width="13.28515625" style="12" customWidth="1"/>
    <col min="8890" max="8895" width="0" style="12" hidden="1" customWidth="1"/>
    <col min="8896" max="8896" width="5.7109375" style="12" customWidth="1"/>
    <col min="8897" max="8897" width="13.28515625" style="12" customWidth="1"/>
    <col min="8898" max="8898" width="5.7109375" style="12" customWidth="1"/>
    <col min="8899" max="8899" width="13.28515625" style="12" customWidth="1"/>
    <col min="8900" max="8900" width="4.85546875" style="12" customWidth="1"/>
    <col min="8901" max="8901" width="13.28515625" style="12" customWidth="1"/>
    <col min="8902" max="8902" width="4.85546875" style="12" customWidth="1"/>
    <col min="8903" max="8903" width="13.28515625" style="12" customWidth="1"/>
    <col min="8904" max="8904" width="4.85546875" style="12" customWidth="1"/>
    <col min="8905" max="8905" width="13.28515625" style="12" customWidth="1"/>
    <col min="8906" max="8911" width="0" style="12" hidden="1" customWidth="1"/>
    <col min="8912" max="9109" width="11.42578125" style="12"/>
    <col min="9110" max="9110" width="4.42578125" style="12" customWidth="1"/>
    <col min="9111" max="9111" width="6.140625" style="12" customWidth="1"/>
    <col min="9112" max="9112" width="2.42578125" style="12" customWidth="1"/>
    <col min="9113" max="9113" width="39.28515625" style="12" customWidth="1"/>
    <col min="9114" max="9114" width="9.28515625" style="12" customWidth="1"/>
    <col min="9115" max="9115" width="3.28515625" style="12" customWidth="1"/>
    <col min="9116" max="9116" width="13.28515625" style="12" customWidth="1"/>
    <col min="9117" max="9117" width="3.28515625" style="12" customWidth="1"/>
    <col min="9118" max="9118" width="13.28515625" style="12" customWidth="1"/>
    <col min="9119" max="9119" width="3.28515625" style="12" customWidth="1"/>
    <col min="9120" max="9120" width="13.28515625" style="12" customWidth="1"/>
    <col min="9121" max="9121" width="4.85546875" style="12" customWidth="1"/>
    <col min="9122" max="9122" width="13.28515625" style="12" customWidth="1"/>
    <col min="9123" max="9124" width="0" style="12" hidden="1" customWidth="1"/>
    <col min="9125" max="9125" width="13.28515625" style="12" customWidth="1"/>
    <col min="9126" max="9126" width="4.85546875" style="12" customWidth="1"/>
    <col min="9127" max="9128" width="13.28515625" style="12" customWidth="1"/>
    <col min="9129" max="9129" width="4.85546875" style="12" customWidth="1"/>
    <col min="9130" max="9131" width="13.28515625" style="12" customWidth="1"/>
    <col min="9132" max="9132" width="4.85546875" style="12" customWidth="1"/>
    <col min="9133" max="9134" width="13.28515625" style="12" customWidth="1"/>
    <col min="9135" max="9135" width="4.85546875" style="12" customWidth="1"/>
    <col min="9136" max="9136" width="13.28515625" style="12" customWidth="1"/>
    <col min="9137" max="9142" width="0" style="12" hidden="1" customWidth="1"/>
    <col min="9143" max="9143" width="13.28515625" style="12" customWidth="1"/>
    <col min="9144" max="9144" width="4.7109375" style="12" customWidth="1"/>
    <col min="9145" max="9145" width="13.28515625" style="12" customWidth="1"/>
    <col min="9146" max="9151" width="0" style="12" hidden="1" customWidth="1"/>
    <col min="9152" max="9152" width="5.7109375" style="12" customWidth="1"/>
    <col min="9153" max="9153" width="13.28515625" style="12" customWidth="1"/>
    <col min="9154" max="9154" width="5.7109375" style="12" customWidth="1"/>
    <col min="9155" max="9155" width="13.28515625" style="12" customWidth="1"/>
    <col min="9156" max="9156" width="4.85546875" style="12" customWidth="1"/>
    <col min="9157" max="9157" width="13.28515625" style="12" customWidth="1"/>
    <col min="9158" max="9158" width="4.85546875" style="12" customWidth="1"/>
    <col min="9159" max="9159" width="13.28515625" style="12" customWidth="1"/>
    <col min="9160" max="9160" width="4.85546875" style="12" customWidth="1"/>
    <col min="9161" max="9161" width="13.28515625" style="12" customWidth="1"/>
    <col min="9162" max="9167" width="0" style="12" hidden="1" customWidth="1"/>
    <col min="9168" max="9365" width="11.42578125" style="12"/>
    <col min="9366" max="9366" width="4.42578125" style="12" customWidth="1"/>
    <col min="9367" max="9367" width="6.140625" style="12" customWidth="1"/>
    <col min="9368" max="9368" width="2.42578125" style="12" customWidth="1"/>
    <col min="9369" max="9369" width="39.28515625" style="12" customWidth="1"/>
    <col min="9370" max="9370" width="9.28515625" style="12" customWidth="1"/>
    <col min="9371" max="9371" width="3.28515625" style="12" customWidth="1"/>
    <col min="9372" max="9372" width="13.28515625" style="12" customWidth="1"/>
    <col min="9373" max="9373" width="3.28515625" style="12" customWidth="1"/>
    <col min="9374" max="9374" width="13.28515625" style="12" customWidth="1"/>
    <col min="9375" max="9375" width="3.28515625" style="12" customWidth="1"/>
    <col min="9376" max="9376" width="13.28515625" style="12" customWidth="1"/>
    <col min="9377" max="9377" width="4.85546875" style="12" customWidth="1"/>
    <col min="9378" max="9378" width="13.28515625" style="12" customWidth="1"/>
    <col min="9379" max="9380" width="0" style="12" hidden="1" customWidth="1"/>
    <col min="9381" max="9381" width="13.28515625" style="12" customWidth="1"/>
    <col min="9382" max="9382" width="4.85546875" style="12" customWidth="1"/>
    <col min="9383" max="9384" width="13.28515625" style="12" customWidth="1"/>
    <col min="9385" max="9385" width="4.85546875" style="12" customWidth="1"/>
    <col min="9386" max="9387" width="13.28515625" style="12" customWidth="1"/>
    <col min="9388" max="9388" width="4.85546875" style="12" customWidth="1"/>
    <col min="9389" max="9390" width="13.28515625" style="12" customWidth="1"/>
    <col min="9391" max="9391" width="4.85546875" style="12" customWidth="1"/>
    <col min="9392" max="9392" width="13.28515625" style="12" customWidth="1"/>
    <col min="9393" max="9398" width="0" style="12" hidden="1" customWidth="1"/>
    <col min="9399" max="9399" width="13.28515625" style="12" customWidth="1"/>
    <col min="9400" max="9400" width="4.7109375" style="12" customWidth="1"/>
    <col min="9401" max="9401" width="13.28515625" style="12" customWidth="1"/>
    <col min="9402" max="9407" width="0" style="12" hidden="1" customWidth="1"/>
    <col min="9408" max="9408" width="5.7109375" style="12" customWidth="1"/>
    <col min="9409" max="9409" width="13.28515625" style="12" customWidth="1"/>
    <col min="9410" max="9410" width="5.7109375" style="12" customWidth="1"/>
    <col min="9411" max="9411" width="13.28515625" style="12" customWidth="1"/>
    <col min="9412" max="9412" width="4.85546875" style="12" customWidth="1"/>
    <col min="9413" max="9413" width="13.28515625" style="12" customWidth="1"/>
    <col min="9414" max="9414" width="4.85546875" style="12" customWidth="1"/>
    <col min="9415" max="9415" width="13.28515625" style="12" customWidth="1"/>
    <col min="9416" max="9416" width="4.85546875" style="12" customWidth="1"/>
    <col min="9417" max="9417" width="13.28515625" style="12" customWidth="1"/>
    <col min="9418" max="9423" width="0" style="12" hidden="1" customWidth="1"/>
    <col min="9424" max="9621" width="11.42578125" style="12"/>
    <col min="9622" max="9622" width="4.42578125" style="12" customWidth="1"/>
    <col min="9623" max="9623" width="6.140625" style="12" customWidth="1"/>
    <col min="9624" max="9624" width="2.42578125" style="12" customWidth="1"/>
    <col min="9625" max="9625" width="39.28515625" style="12" customWidth="1"/>
    <col min="9626" max="9626" width="9.28515625" style="12" customWidth="1"/>
    <col min="9627" max="9627" width="3.28515625" style="12" customWidth="1"/>
    <col min="9628" max="9628" width="13.28515625" style="12" customWidth="1"/>
    <col min="9629" max="9629" width="3.28515625" style="12" customWidth="1"/>
    <col min="9630" max="9630" width="13.28515625" style="12" customWidth="1"/>
    <col min="9631" max="9631" width="3.28515625" style="12" customWidth="1"/>
    <col min="9632" max="9632" width="13.28515625" style="12" customWidth="1"/>
    <col min="9633" max="9633" width="4.85546875" style="12" customWidth="1"/>
    <col min="9634" max="9634" width="13.28515625" style="12" customWidth="1"/>
    <col min="9635" max="9636" width="0" style="12" hidden="1" customWidth="1"/>
    <col min="9637" max="9637" width="13.28515625" style="12" customWidth="1"/>
    <col min="9638" max="9638" width="4.85546875" style="12" customWidth="1"/>
    <col min="9639" max="9640" width="13.28515625" style="12" customWidth="1"/>
    <col min="9641" max="9641" width="4.85546875" style="12" customWidth="1"/>
    <col min="9642" max="9643" width="13.28515625" style="12" customWidth="1"/>
    <col min="9644" max="9644" width="4.85546875" style="12" customWidth="1"/>
    <col min="9645" max="9646" width="13.28515625" style="12" customWidth="1"/>
    <col min="9647" max="9647" width="4.85546875" style="12" customWidth="1"/>
    <col min="9648" max="9648" width="13.28515625" style="12" customWidth="1"/>
    <col min="9649" max="9654" width="0" style="12" hidden="1" customWidth="1"/>
    <col min="9655" max="9655" width="13.28515625" style="12" customWidth="1"/>
    <col min="9656" max="9656" width="4.7109375" style="12" customWidth="1"/>
    <col min="9657" max="9657" width="13.28515625" style="12" customWidth="1"/>
    <col min="9658" max="9663" width="0" style="12" hidden="1" customWidth="1"/>
    <col min="9664" max="9664" width="5.7109375" style="12" customWidth="1"/>
    <col min="9665" max="9665" width="13.28515625" style="12" customWidth="1"/>
    <col min="9666" max="9666" width="5.7109375" style="12" customWidth="1"/>
    <col min="9667" max="9667" width="13.28515625" style="12" customWidth="1"/>
    <col min="9668" max="9668" width="4.85546875" style="12" customWidth="1"/>
    <col min="9669" max="9669" width="13.28515625" style="12" customWidth="1"/>
    <col min="9670" max="9670" width="4.85546875" style="12" customWidth="1"/>
    <col min="9671" max="9671" width="13.28515625" style="12" customWidth="1"/>
    <col min="9672" max="9672" width="4.85546875" style="12" customWidth="1"/>
    <col min="9673" max="9673" width="13.28515625" style="12" customWidth="1"/>
    <col min="9674" max="9679" width="0" style="12" hidden="1" customWidth="1"/>
    <col min="9680" max="9877" width="11.42578125" style="12"/>
    <col min="9878" max="9878" width="4.42578125" style="12" customWidth="1"/>
    <col min="9879" max="9879" width="6.140625" style="12" customWidth="1"/>
    <col min="9880" max="9880" width="2.42578125" style="12" customWidth="1"/>
    <col min="9881" max="9881" width="39.28515625" style="12" customWidth="1"/>
    <col min="9882" max="9882" width="9.28515625" style="12" customWidth="1"/>
    <col min="9883" max="9883" width="3.28515625" style="12" customWidth="1"/>
    <col min="9884" max="9884" width="13.28515625" style="12" customWidth="1"/>
    <col min="9885" max="9885" width="3.28515625" style="12" customWidth="1"/>
    <col min="9886" max="9886" width="13.28515625" style="12" customWidth="1"/>
    <col min="9887" max="9887" width="3.28515625" style="12" customWidth="1"/>
    <col min="9888" max="9888" width="13.28515625" style="12" customWidth="1"/>
    <col min="9889" max="9889" width="4.85546875" style="12" customWidth="1"/>
    <col min="9890" max="9890" width="13.28515625" style="12" customWidth="1"/>
    <col min="9891" max="9892" width="0" style="12" hidden="1" customWidth="1"/>
    <col min="9893" max="9893" width="13.28515625" style="12" customWidth="1"/>
    <col min="9894" max="9894" width="4.85546875" style="12" customWidth="1"/>
    <col min="9895" max="9896" width="13.28515625" style="12" customWidth="1"/>
    <col min="9897" max="9897" width="4.85546875" style="12" customWidth="1"/>
    <col min="9898" max="9899" width="13.28515625" style="12" customWidth="1"/>
    <col min="9900" max="9900" width="4.85546875" style="12" customWidth="1"/>
    <col min="9901" max="9902" width="13.28515625" style="12" customWidth="1"/>
    <col min="9903" max="9903" width="4.85546875" style="12" customWidth="1"/>
    <col min="9904" max="9904" width="13.28515625" style="12" customWidth="1"/>
    <col min="9905" max="9910" width="0" style="12" hidden="1" customWidth="1"/>
    <col min="9911" max="9911" width="13.28515625" style="12" customWidth="1"/>
    <col min="9912" max="9912" width="4.7109375" style="12" customWidth="1"/>
    <col min="9913" max="9913" width="13.28515625" style="12" customWidth="1"/>
    <col min="9914" max="9919" width="0" style="12" hidden="1" customWidth="1"/>
    <col min="9920" max="9920" width="5.7109375" style="12" customWidth="1"/>
    <col min="9921" max="9921" width="13.28515625" style="12" customWidth="1"/>
    <col min="9922" max="9922" width="5.7109375" style="12" customWidth="1"/>
    <col min="9923" max="9923" width="13.28515625" style="12" customWidth="1"/>
    <col min="9924" max="9924" width="4.85546875" style="12" customWidth="1"/>
    <col min="9925" max="9925" width="13.28515625" style="12" customWidth="1"/>
    <col min="9926" max="9926" width="4.85546875" style="12" customWidth="1"/>
    <col min="9927" max="9927" width="13.28515625" style="12" customWidth="1"/>
    <col min="9928" max="9928" width="4.85546875" style="12" customWidth="1"/>
    <col min="9929" max="9929" width="13.28515625" style="12" customWidth="1"/>
    <col min="9930" max="9935" width="0" style="12" hidden="1" customWidth="1"/>
    <col min="9936" max="10133" width="11.42578125" style="12"/>
    <col min="10134" max="10134" width="4.42578125" style="12" customWidth="1"/>
    <col min="10135" max="10135" width="6.140625" style="12" customWidth="1"/>
    <col min="10136" max="10136" width="2.42578125" style="12" customWidth="1"/>
    <col min="10137" max="10137" width="39.28515625" style="12" customWidth="1"/>
    <col min="10138" max="10138" width="9.28515625" style="12" customWidth="1"/>
    <col min="10139" max="10139" width="3.28515625" style="12" customWidth="1"/>
    <col min="10140" max="10140" width="13.28515625" style="12" customWidth="1"/>
    <col min="10141" max="10141" width="3.28515625" style="12" customWidth="1"/>
    <col min="10142" max="10142" width="13.28515625" style="12" customWidth="1"/>
    <col min="10143" max="10143" width="3.28515625" style="12" customWidth="1"/>
    <col min="10144" max="10144" width="13.28515625" style="12" customWidth="1"/>
    <col min="10145" max="10145" width="4.85546875" style="12" customWidth="1"/>
    <col min="10146" max="10146" width="13.28515625" style="12" customWidth="1"/>
    <col min="10147" max="10148" width="0" style="12" hidden="1" customWidth="1"/>
    <col min="10149" max="10149" width="13.28515625" style="12" customWidth="1"/>
    <col min="10150" max="10150" width="4.85546875" style="12" customWidth="1"/>
    <col min="10151" max="10152" width="13.28515625" style="12" customWidth="1"/>
    <col min="10153" max="10153" width="4.85546875" style="12" customWidth="1"/>
    <col min="10154" max="10155" width="13.28515625" style="12" customWidth="1"/>
    <col min="10156" max="10156" width="4.85546875" style="12" customWidth="1"/>
    <col min="10157" max="10158" width="13.28515625" style="12" customWidth="1"/>
    <col min="10159" max="10159" width="4.85546875" style="12" customWidth="1"/>
    <col min="10160" max="10160" width="13.28515625" style="12" customWidth="1"/>
    <col min="10161" max="10166" width="0" style="12" hidden="1" customWidth="1"/>
    <col min="10167" max="10167" width="13.28515625" style="12" customWidth="1"/>
    <col min="10168" max="10168" width="4.7109375" style="12" customWidth="1"/>
    <col min="10169" max="10169" width="13.28515625" style="12" customWidth="1"/>
    <col min="10170" max="10175" width="0" style="12" hidden="1" customWidth="1"/>
    <col min="10176" max="10176" width="5.7109375" style="12" customWidth="1"/>
    <col min="10177" max="10177" width="13.28515625" style="12" customWidth="1"/>
    <col min="10178" max="10178" width="5.7109375" style="12" customWidth="1"/>
    <col min="10179" max="10179" width="13.28515625" style="12" customWidth="1"/>
    <col min="10180" max="10180" width="4.85546875" style="12" customWidth="1"/>
    <col min="10181" max="10181" width="13.28515625" style="12" customWidth="1"/>
    <col min="10182" max="10182" width="4.85546875" style="12" customWidth="1"/>
    <col min="10183" max="10183" width="13.28515625" style="12" customWidth="1"/>
    <col min="10184" max="10184" width="4.85546875" style="12" customWidth="1"/>
    <col min="10185" max="10185" width="13.28515625" style="12" customWidth="1"/>
    <col min="10186" max="10191" width="0" style="12" hidden="1" customWidth="1"/>
    <col min="10192" max="10389" width="11.42578125" style="12"/>
    <col min="10390" max="10390" width="4.42578125" style="12" customWidth="1"/>
    <col min="10391" max="10391" width="6.140625" style="12" customWidth="1"/>
    <col min="10392" max="10392" width="2.42578125" style="12" customWidth="1"/>
    <col min="10393" max="10393" width="39.28515625" style="12" customWidth="1"/>
    <col min="10394" max="10394" width="9.28515625" style="12" customWidth="1"/>
    <col min="10395" max="10395" width="3.28515625" style="12" customWidth="1"/>
    <col min="10396" max="10396" width="13.28515625" style="12" customWidth="1"/>
    <col min="10397" max="10397" width="3.28515625" style="12" customWidth="1"/>
    <col min="10398" max="10398" width="13.28515625" style="12" customWidth="1"/>
    <col min="10399" max="10399" width="3.28515625" style="12" customWidth="1"/>
    <col min="10400" max="10400" width="13.28515625" style="12" customWidth="1"/>
    <col min="10401" max="10401" width="4.85546875" style="12" customWidth="1"/>
    <col min="10402" max="10402" width="13.28515625" style="12" customWidth="1"/>
    <col min="10403" max="10404" width="0" style="12" hidden="1" customWidth="1"/>
    <col min="10405" max="10405" width="13.28515625" style="12" customWidth="1"/>
    <col min="10406" max="10406" width="4.85546875" style="12" customWidth="1"/>
    <col min="10407" max="10408" width="13.28515625" style="12" customWidth="1"/>
    <col min="10409" max="10409" width="4.85546875" style="12" customWidth="1"/>
    <col min="10410" max="10411" width="13.28515625" style="12" customWidth="1"/>
    <col min="10412" max="10412" width="4.85546875" style="12" customWidth="1"/>
    <col min="10413" max="10414" width="13.28515625" style="12" customWidth="1"/>
    <col min="10415" max="10415" width="4.85546875" style="12" customWidth="1"/>
    <col min="10416" max="10416" width="13.28515625" style="12" customWidth="1"/>
    <col min="10417" max="10422" width="0" style="12" hidden="1" customWidth="1"/>
    <col min="10423" max="10423" width="13.28515625" style="12" customWidth="1"/>
    <col min="10424" max="10424" width="4.7109375" style="12" customWidth="1"/>
    <col min="10425" max="10425" width="13.28515625" style="12" customWidth="1"/>
    <col min="10426" max="10431" width="0" style="12" hidden="1" customWidth="1"/>
    <col min="10432" max="10432" width="5.7109375" style="12" customWidth="1"/>
    <col min="10433" max="10433" width="13.28515625" style="12" customWidth="1"/>
    <col min="10434" max="10434" width="5.7109375" style="12" customWidth="1"/>
    <col min="10435" max="10435" width="13.28515625" style="12" customWidth="1"/>
    <col min="10436" max="10436" width="4.85546875" style="12" customWidth="1"/>
    <col min="10437" max="10437" width="13.28515625" style="12" customWidth="1"/>
    <col min="10438" max="10438" width="4.85546875" style="12" customWidth="1"/>
    <col min="10439" max="10439" width="13.28515625" style="12" customWidth="1"/>
    <col min="10440" max="10440" width="4.85546875" style="12" customWidth="1"/>
    <col min="10441" max="10441" width="13.28515625" style="12" customWidth="1"/>
    <col min="10442" max="10447" width="0" style="12" hidden="1" customWidth="1"/>
    <col min="10448" max="10645" width="11.42578125" style="12"/>
    <col min="10646" max="10646" width="4.42578125" style="12" customWidth="1"/>
    <col min="10647" max="10647" width="6.140625" style="12" customWidth="1"/>
    <col min="10648" max="10648" width="2.42578125" style="12" customWidth="1"/>
    <col min="10649" max="10649" width="39.28515625" style="12" customWidth="1"/>
    <col min="10650" max="10650" width="9.28515625" style="12" customWidth="1"/>
    <col min="10651" max="10651" width="3.28515625" style="12" customWidth="1"/>
    <col min="10652" max="10652" width="13.28515625" style="12" customWidth="1"/>
    <col min="10653" max="10653" width="3.28515625" style="12" customWidth="1"/>
    <col min="10654" max="10654" width="13.28515625" style="12" customWidth="1"/>
    <col min="10655" max="10655" width="3.28515625" style="12" customWidth="1"/>
    <col min="10656" max="10656" width="13.28515625" style="12" customWidth="1"/>
    <col min="10657" max="10657" width="4.85546875" style="12" customWidth="1"/>
    <col min="10658" max="10658" width="13.28515625" style="12" customWidth="1"/>
    <col min="10659" max="10660" width="0" style="12" hidden="1" customWidth="1"/>
    <col min="10661" max="10661" width="13.28515625" style="12" customWidth="1"/>
    <col min="10662" max="10662" width="4.85546875" style="12" customWidth="1"/>
    <col min="10663" max="10664" width="13.28515625" style="12" customWidth="1"/>
    <col min="10665" max="10665" width="4.85546875" style="12" customWidth="1"/>
    <col min="10666" max="10667" width="13.28515625" style="12" customWidth="1"/>
    <col min="10668" max="10668" width="4.85546875" style="12" customWidth="1"/>
    <col min="10669" max="10670" width="13.28515625" style="12" customWidth="1"/>
    <col min="10671" max="10671" width="4.85546875" style="12" customWidth="1"/>
    <col min="10672" max="10672" width="13.28515625" style="12" customWidth="1"/>
    <col min="10673" max="10678" width="0" style="12" hidden="1" customWidth="1"/>
    <col min="10679" max="10679" width="13.28515625" style="12" customWidth="1"/>
    <col min="10680" max="10680" width="4.7109375" style="12" customWidth="1"/>
    <col min="10681" max="10681" width="13.28515625" style="12" customWidth="1"/>
    <col min="10682" max="10687" width="0" style="12" hidden="1" customWidth="1"/>
    <col min="10688" max="10688" width="5.7109375" style="12" customWidth="1"/>
    <col min="10689" max="10689" width="13.28515625" style="12" customWidth="1"/>
    <col min="10690" max="10690" width="5.7109375" style="12" customWidth="1"/>
    <col min="10691" max="10691" width="13.28515625" style="12" customWidth="1"/>
    <col min="10692" max="10692" width="4.85546875" style="12" customWidth="1"/>
    <col min="10693" max="10693" width="13.28515625" style="12" customWidth="1"/>
    <col min="10694" max="10694" width="4.85546875" style="12" customWidth="1"/>
    <col min="10695" max="10695" width="13.28515625" style="12" customWidth="1"/>
    <col min="10696" max="10696" width="4.85546875" style="12" customWidth="1"/>
    <col min="10697" max="10697" width="13.28515625" style="12" customWidth="1"/>
    <col min="10698" max="10703" width="0" style="12" hidden="1" customWidth="1"/>
    <col min="10704" max="10901" width="11.42578125" style="12"/>
    <col min="10902" max="10902" width="4.42578125" style="12" customWidth="1"/>
    <col min="10903" max="10903" width="6.140625" style="12" customWidth="1"/>
    <col min="10904" max="10904" width="2.42578125" style="12" customWidth="1"/>
    <col min="10905" max="10905" width="39.28515625" style="12" customWidth="1"/>
    <col min="10906" max="10906" width="9.28515625" style="12" customWidth="1"/>
    <col min="10907" max="10907" width="3.28515625" style="12" customWidth="1"/>
    <col min="10908" max="10908" width="13.28515625" style="12" customWidth="1"/>
    <col min="10909" max="10909" width="3.28515625" style="12" customWidth="1"/>
    <col min="10910" max="10910" width="13.28515625" style="12" customWidth="1"/>
    <col min="10911" max="10911" width="3.28515625" style="12" customWidth="1"/>
    <col min="10912" max="10912" width="13.28515625" style="12" customWidth="1"/>
    <col min="10913" max="10913" width="4.85546875" style="12" customWidth="1"/>
    <col min="10914" max="10914" width="13.28515625" style="12" customWidth="1"/>
    <col min="10915" max="10916" width="0" style="12" hidden="1" customWidth="1"/>
    <col min="10917" max="10917" width="13.28515625" style="12" customWidth="1"/>
    <col min="10918" max="10918" width="4.85546875" style="12" customWidth="1"/>
    <col min="10919" max="10920" width="13.28515625" style="12" customWidth="1"/>
    <col min="10921" max="10921" width="4.85546875" style="12" customWidth="1"/>
    <col min="10922" max="10923" width="13.28515625" style="12" customWidth="1"/>
    <col min="10924" max="10924" width="4.85546875" style="12" customWidth="1"/>
    <col min="10925" max="10926" width="13.28515625" style="12" customWidth="1"/>
    <col min="10927" max="10927" width="4.85546875" style="12" customWidth="1"/>
    <col min="10928" max="10928" width="13.28515625" style="12" customWidth="1"/>
    <col min="10929" max="10934" width="0" style="12" hidden="1" customWidth="1"/>
    <col min="10935" max="10935" width="13.28515625" style="12" customWidth="1"/>
    <col min="10936" max="10936" width="4.7109375" style="12" customWidth="1"/>
    <col min="10937" max="10937" width="13.28515625" style="12" customWidth="1"/>
    <col min="10938" max="10943" width="0" style="12" hidden="1" customWidth="1"/>
    <col min="10944" max="10944" width="5.7109375" style="12" customWidth="1"/>
    <col min="10945" max="10945" width="13.28515625" style="12" customWidth="1"/>
    <col min="10946" max="10946" width="5.7109375" style="12" customWidth="1"/>
    <col min="10947" max="10947" width="13.28515625" style="12" customWidth="1"/>
    <col min="10948" max="10948" width="4.85546875" style="12" customWidth="1"/>
    <col min="10949" max="10949" width="13.28515625" style="12" customWidth="1"/>
    <col min="10950" max="10950" width="4.85546875" style="12" customWidth="1"/>
    <col min="10951" max="10951" width="13.28515625" style="12" customWidth="1"/>
    <col min="10952" max="10952" width="4.85546875" style="12" customWidth="1"/>
    <col min="10953" max="10953" width="13.28515625" style="12" customWidth="1"/>
    <col min="10954" max="10959" width="0" style="12" hidden="1" customWidth="1"/>
    <col min="10960" max="11157" width="11.42578125" style="12"/>
    <col min="11158" max="11158" width="4.42578125" style="12" customWidth="1"/>
    <col min="11159" max="11159" width="6.140625" style="12" customWidth="1"/>
    <col min="11160" max="11160" width="2.42578125" style="12" customWidth="1"/>
    <col min="11161" max="11161" width="39.28515625" style="12" customWidth="1"/>
    <col min="11162" max="11162" width="9.28515625" style="12" customWidth="1"/>
    <col min="11163" max="11163" width="3.28515625" style="12" customWidth="1"/>
    <col min="11164" max="11164" width="13.28515625" style="12" customWidth="1"/>
    <col min="11165" max="11165" width="3.28515625" style="12" customWidth="1"/>
    <col min="11166" max="11166" width="13.28515625" style="12" customWidth="1"/>
    <col min="11167" max="11167" width="3.28515625" style="12" customWidth="1"/>
    <col min="11168" max="11168" width="13.28515625" style="12" customWidth="1"/>
    <col min="11169" max="11169" width="4.85546875" style="12" customWidth="1"/>
    <col min="11170" max="11170" width="13.28515625" style="12" customWidth="1"/>
    <col min="11171" max="11172" width="0" style="12" hidden="1" customWidth="1"/>
    <col min="11173" max="11173" width="13.28515625" style="12" customWidth="1"/>
    <col min="11174" max="11174" width="4.85546875" style="12" customWidth="1"/>
    <col min="11175" max="11176" width="13.28515625" style="12" customWidth="1"/>
    <col min="11177" max="11177" width="4.85546875" style="12" customWidth="1"/>
    <col min="11178" max="11179" width="13.28515625" style="12" customWidth="1"/>
    <col min="11180" max="11180" width="4.85546875" style="12" customWidth="1"/>
    <col min="11181" max="11182" width="13.28515625" style="12" customWidth="1"/>
    <col min="11183" max="11183" width="4.85546875" style="12" customWidth="1"/>
    <col min="11184" max="11184" width="13.28515625" style="12" customWidth="1"/>
    <col min="11185" max="11190" width="0" style="12" hidden="1" customWidth="1"/>
    <col min="11191" max="11191" width="13.28515625" style="12" customWidth="1"/>
    <col min="11192" max="11192" width="4.7109375" style="12" customWidth="1"/>
    <col min="11193" max="11193" width="13.28515625" style="12" customWidth="1"/>
    <col min="11194" max="11199" width="0" style="12" hidden="1" customWidth="1"/>
    <col min="11200" max="11200" width="5.7109375" style="12" customWidth="1"/>
    <col min="11201" max="11201" width="13.28515625" style="12" customWidth="1"/>
    <col min="11202" max="11202" width="5.7109375" style="12" customWidth="1"/>
    <col min="11203" max="11203" width="13.28515625" style="12" customWidth="1"/>
    <col min="11204" max="11204" width="4.85546875" style="12" customWidth="1"/>
    <col min="11205" max="11205" width="13.28515625" style="12" customWidth="1"/>
    <col min="11206" max="11206" width="4.85546875" style="12" customWidth="1"/>
    <col min="11207" max="11207" width="13.28515625" style="12" customWidth="1"/>
    <col min="11208" max="11208" width="4.85546875" style="12" customWidth="1"/>
    <col min="11209" max="11209" width="13.28515625" style="12" customWidth="1"/>
    <col min="11210" max="11215" width="0" style="12" hidden="1" customWidth="1"/>
    <col min="11216" max="11413" width="11.42578125" style="12"/>
    <col min="11414" max="11414" width="4.42578125" style="12" customWidth="1"/>
    <col min="11415" max="11415" width="6.140625" style="12" customWidth="1"/>
    <col min="11416" max="11416" width="2.42578125" style="12" customWidth="1"/>
    <col min="11417" max="11417" width="39.28515625" style="12" customWidth="1"/>
    <col min="11418" max="11418" width="9.28515625" style="12" customWidth="1"/>
    <col min="11419" max="11419" width="3.28515625" style="12" customWidth="1"/>
    <col min="11420" max="11420" width="13.28515625" style="12" customWidth="1"/>
    <col min="11421" max="11421" width="3.28515625" style="12" customWidth="1"/>
    <col min="11422" max="11422" width="13.28515625" style="12" customWidth="1"/>
    <col min="11423" max="11423" width="3.28515625" style="12" customWidth="1"/>
    <col min="11424" max="11424" width="13.28515625" style="12" customWidth="1"/>
    <col min="11425" max="11425" width="4.85546875" style="12" customWidth="1"/>
    <col min="11426" max="11426" width="13.28515625" style="12" customWidth="1"/>
    <col min="11427" max="11428" width="0" style="12" hidden="1" customWidth="1"/>
    <col min="11429" max="11429" width="13.28515625" style="12" customWidth="1"/>
    <col min="11430" max="11430" width="4.85546875" style="12" customWidth="1"/>
    <col min="11431" max="11432" width="13.28515625" style="12" customWidth="1"/>
    <col min="11433" max="11433" width="4.85546875" style="12" customWidth="1"/>
    <col min="11434" max="11435" width="13.28515625" style="12" customWidth="1"/>
    <col min="11436" max="11436" width="4.85546875" style="12" customWidth="1"/>
    <col min="11437" max="11438" width="13.28515625" style="12" customWidth="1"/>
    <col min="11439" max="11439" width="4.85546875" style="12" customWidth="1"/>
    <col min="11440" max="11440" width="13.28515625" style="12" customWidth="1"/>
    <col min="11441" max="11446" width="0" style="12" hidden="1" customWidth="1"/>
    <col min="11447" max="11447" width="13.28515625" style="12" customWidth="1"/>
    <col min="11448" max="11448" width="4.7109375" style="12" customWidth="1"/>
    <col min="11449" max="11449" width="13.28515625" style="12" customWidth="1"/>
    <col min="11450" max="11455" width="0" style="12" hidden="1" customWidth="1"/>
    <col min="11456" max="11456" width="5.7109375" style="12" customWidth="1"/>
    <col min="11457" max="11457" width="13.28515625" style="12" customWidth="1"/>
    <col min="11458" max="11458" width="5.7109375" style="12" customWidth="1"/>
    <col min="11459" max="11459" width="13.28515625" style="12" customWidth="1"/>
    <col min="11460" max="11460" width="4.85546875" style="12" customWidth="1"/>
    <col min="11461" max="11461" width="13.28515625" style="12" customWidth="1"/>
    <col min="11462" max="11462" width="4.85546875" style="12" customWidth="1"/>
    <col min="11463" max="11463" width="13.28515625" style="12" customWidth="1"/>
    <col min="11464" max="11464" width="4.85546875" style="12" customWidth="1"/>
    <col min="11465" max="11465" width="13.28515625" style="12" customWidth="1"/>
    <col min="11466" max="11471" width="0" style="12" hidden="1" customWidth="1"/>
    <col min="11472" max="11669" width="11.42578125" style="12"/>
    <col min="11670" max="11670" width="4.42578125" style="12" customWidth="1"/>
    <col min="11671" max="11671" width="6.140625" style="12" customWidth="1"/>
    <col min="11672" max="11672" width="2.42578125" style="12" customWidth="1"/>
    <col min="11673" max="11673" width="39.28515625" style="12" customWidth="1"/>
    <col min="11674" max="11674" width="9.28515625" style="12" customWidth="1"/>
    <col min="11675" max="11675" width="3.28515625" style="12" customWidth="1"/>
    <col min="11676" max="11676" width="13.28515625" style="12" customWidth="1"/>
    <col min="11677" max="11677" width="3.28515625" style="12" customWidth="1"/>
    <col min="11678" max="11678" width="13.28515625" style="12" customWidth="1"/>
    <col min="11679" max="11679" width="3.28515625" style="12" customWidth="1"/>
    <col min="11680" max="11680" width="13.28515625" style="12" customWidth="1"/>
    <col min="11681" max="11681" width="4.85546875" style="12" customWidth="1"/>
    <col min="11682" max="11682" width="13.28515625" style="12" customWidth="1"/>
    <col min="11683" max="11684" width="0" style="12" hidden="1" customWidth="1"/>
    <col min="11685" max="11685" width="13.28515625" style="12" customWidth="1"/>
    <col min="11686" max="11686" width="4.85546875" style="12" customWidth="1"/>
    <col min="11687" max="11688" width="13.28515625" style="12" customWidth="1"/>
    <col min="11689" max="11689" width="4.85546875" style="12" customWidth="1"/>
    <col min="11690" max="11691" width="13.28515625" style="12" customWidth="1"/>
    <col min="11692" max="11692" width="4.85546875" style="12" customWidth="1"/>
    <col min="11693" max="11694" width="13.28515625" style="12" customWidth="1"/>
    <col min="11695" max="11695" width="4.85546875" style="12" customWidth="1"/>
    <col min="11696" max="11696" width="13.28515625" style="12" customWidth="1"/>
    <col min="11697" max="11702" width="0" style="12" hidden="1" customWidth="1"/>
    <col min="11703" max="11703" width="13.28515625" style="12" customWidth="1"/>
    <col min="11704" max="11704" width="4.7109375" style="12" customWidth="1"/>
    <col min="11705" max="11705" width="13.28515625" style="12" customWidth="1"/>
    <col min="11706" max="11711" width="0" style="12" hidden="1" customWidth="1"/>
    <col min="11712" max="11712" width="5.7109375" style="12" customWidth="1"/>
    <col min="11713" max="11713" width="13.28515625" style="12" customWidth="1"/>
    <col min="11714" max="11714" width="5.7109375" style="12" customWidth="1"/>
    <col min="11715" max="11715" width="13.28515625" style="12" customWidth="1"/>
    <col min="11716" max="11716" width="4.85546875" style="12" customWidth="1"/>
    <col min="11717" max="11717" width="13.28515625" style="12" customWidth="1"/>
    <col min="11718" max="11718" width="4.85546875" style="12" customWidth="1"/>
    <col min="11719" max="11719" width="13.28515625" style="12" customWidth="1"/>
    <col min="11720" max="11720" width="4.85546875" style="12" customWidth="1"/>
    <col min="11721" max="11721" width="13.28515625" style="12" customWidth="1"/>
    <col min="11722" max="11727" width="0" style="12" hidden="1" customWidth="1"/>
    <col min="11728" max="11925" width="11.42578125" style="12"/>
    <col min="11926" max="11926" width="4.42578125" style="12" customWidth="1"/>
    <col min="11927" max="11927" width="6.140625" style="12" customWidth="1"/>
    <col min="11928" max="11928" width="2.42578125" style="12" customWidth="1"/>
    <col min="11929" max="11929" width="39.28515625" style="12" customWidth="1"/>
    <col min="11930" max="11930" width="9.28515625" style="12" customWidth="1"/>
    <col min="11931" max="11931" width="3.28515625" style="12" customWidth="1"/>
    <col min="11932" max="11932" width="13.28515625" style="12" customWidth="1"/>
    <col min="11933" max="11933" width="3.28515625" style="12" customWidth="1"/>
    <col min="11934" max="11934" width="13.28515625" style="12" customWidth="1"/>
    <col min="11935" max="11935" width="3.28515625" style="12" customWidth="1"/>
    <col min="11936" max="11936" width="13.28515625" style="12" customWidth="1"/>
    <col min="11937" max="11937" width="4.85546875" style="12" customWidth="1"/>
    <col min="11938" max="11938" width="13.28515625" style="12" customWidth="1"/>
    <col min="11939" max="11940" width="0" style="12" hidden="1" customWidth="1"/>
    <col min="11941" max="11941" width="13.28515625" style="12" customWidth="1"/>
    <col min="11942" max="11942" width="4.85546875" style="12" customWidth="1"/>
    <col min="11943" max="11944" width="13.28515625" style="12" customWidth="1"/>
    <col min="11945" max="11945" width="4.85546875" style="12" customWidth="1"/>
    <col min="11946" max="11947" width="13.28515625" style="12" customWidth="1"/>
    <col min="11948" max="11948" width="4.85546875" style="12" customWidth="1"/>
    <col min="11949" max="11950" width="13.28515625" style="12" customWidth="1"/>
    <col min="11951" max="11951" width="4.85546875" style="12" customWidth="1"/>
    <col min="11952" max="11952" width="13.28515625" style="12" customWidth="1"/>
    <col min="11953" max="11958" width="0" style="12" hidden="1" customWidth="1"/>
    <col min="11959" max="11959" width="13.28515625" style="12" customWidth="1"/>
    <col min="11960" max="11960" width="4.7109375" style="12" customWidth="1"/>
    <col min="11961" max="11961" width="13.28515625" style="12" customWidth="1"/>
    <col min="11962" max="11967" width="0" style="12" hidden="1" customWidth="1"/>
    <col min="11968" max="11968" width="5.7109375" style="12" customWidth="1"/>
    <col min="11969" max="11969" width="13.28515625" style="12" customWidth="1"/>
    <col min="11970" max="11970" width="5.7109375" style="12" customWidth="1"/>
    <col min="11971" max="11971" width="13.28515625" style="12" customWidth="1"/>
    <col min="11972" max="11972" width="4.85546875" style="12" customWidth="1"/>
    <col min="11973" max="11973" width="13.28515625" style="12" customWidth="1"/>
    <col min="11974" max="11974" width="4.85546875" style="12" customWidth="1"/>
    <col min="11975" max="11975" width="13.28515625" style="12" customWidth="1"/>
    <col min="11976" max="11976" width="4.85546875" style="12" customWidth="1"/>
    <col min="11977" max="11977" width="13.28515625" style="12" customWidth="1"/>
    <col min="11978" max="11983" width="0" style="12" hidden="1" customWidth="1"/>
    <col min="11984" max="12181" width="11.42578125" style="12"/>
    <col min="12182" max="12182" width="4.42578125" style="12" customWidth="1"/>
    <col min="12183" max="12183" width="6.140625" style="12" customWidth="1"/>
    <col min="12184" max="12184" width="2.42578125" style="12" customWidth="1"/>
    <col min="12185" max="12185" width="39.28515625" style="12" customWidth="1"/>
    <col min="12186" max="12186" width="9.28515625" style="12" customWidth="1"/>
    <col min="12187" max="12187" width="3.28515625" style="12" customWidth="1"/>
    <col min="12188" max="12188" width="13.28515625" style="12" customWidth="1"/>
    <col min="12189" max="12189" width="3.28515625" style="12" customWidth="1"/>
    <col min="12190" max="12190" width="13.28515625" style="12" customWidth="1"/>
    <col min="12191" max="12191" width="3.28515625" style="12" customWidth="1"/>
    <col min="12192" max="12192" width="13.28515625" style="12" customWidth="1"/>
    <col min="12193" max="12193" width="4.85546875" style="12" customWidth="1"/>
    <col min="12194" max="12194" width="13.28515625" style="12" customWidth="1"/>
    <col min="12195" max="12196" width="0" style="12" hidden="1" customWidth="1"/>
    <col min="12197" max="12197" width="13.28515625" style="12" customWidth="1"/>
    <col min="12198" max="12198" width="4.85546875" style="12" customWidth="1"/>
    <col min="12199" max="12200" width="13.28515625" style="12" customWidth="1"/>
    <col min="12201" max="12201" width="4.85546875" style="12" customWidth="1"/>
    <col min="12202" max="12203" width="13.28515625" style="12" customWidth="1"/>
    <col min="12204" max="12204" width="4.85546875" style="12" customWidth="1"/>
    <col min="12205" max="12206" width="13.28515625" style="12" customWidth="1"/>
    <col min="12207" max="12207" width="4.85546875" style="12" customWidth="1"/>
    <col min="12208" max="12208" width="13.28515625" style="12" customWidth="1"/>
    <col min="12209" max="12214" width="0" style="12" hidden="1" customWidth="1"/>
    <col min="12215" max="12215" width="13.28515625" style="12" customWidth="1"/>
    <col min="12216" max="12216" width="4.7109375" style="12" customWidth="1"/>
    <col min="12217" max="12217" width="13.28515625" style="12" customWidth="1"/>
    <col min="12218" max="12223" width="0" style="12" hidden="1" customWidth="1"/>
    <col min="12224" max="12224" width="5.7109375" style="12" customWidth="1"/>
    <col min="12225" max="12225" width="13.28515625" style="12" customWidth="1"/>
    <col min="12226" max="12226" width="5.7109375" style="12" customWidth="1"/>
    <col min="12227" max="12227" width="13.28515625" style="12" customWidth="1"/>
    <col min="12228" max="12228" width="4.85546875" style="12" customWidth="1"/>
    <col min="12229" max="12229" width="13.28515625" style="12" customWidth="1"/>
    <col min="12230" max="12230" width="4.85546875" style="12" customWidth="1"/>
    <col min="12231" max="12231" width="13.28515625" style="12" customWidth="1"/>
    <col min="12232" max="12232" width="4.85546875" style="12" customWidth="1"/>
    <col min="12233" max="12233" width="13.28515625" style="12" customWidth="1"/>
    <col min="12234" max="12239" width="0" style="12" hidden="1" customWidth="1"/>
    <col min="12240" max="12437" width="11.42578125" style="12"/>
    <col min="12438" max="12438" width="4.42578125" style="12" customWidth="1"/>
    <col min="12439" max="12439" width="6.140625" style="12" customWidth="1"/>
    <col min="12440" max="12440" width="2.42578125" style="12" customWidth="1"/>
    <col min="12441" max="12441" width="39.28515625" style="12" customWidth="1"/>
    <col min="12442" max="12442" width="9.28515625" style="12" customWidth="1"/>
    <col min="12443" max="12443" width="3.28515625" style="12" customWidth="1"/>
    <col min="12444" max="12444" width="13.28515625" style="12" customWidth="1"/>
    <col min="12445" max="12445" width="3.28515625" style="12" customWidth="1"/>
    <col min="12446" max="12446" width="13.28515625" style="12" customWidth="1"/>
    <col min="12447" max="12447" width="3.28515625" style="12" customWidth="1"/>
    <col min="12448" max="12448" width="13.28515625" style="12" customWidth="1"/>
    <col min="12449" max="12449" width="4.85546875" style="12" customWidth="1"/>
    <col min="12450" max="12450" width="13.28515625" style="12" customWidth="1"/>
    <col min="12451" max="12452" width="0" style="12" hidden="1" customWidth="1"/>
    <col min="12453" max="12453" width="13.28515625" style="12" customWidth="1"/>
    <col min="12454" max="12454" width="4.85546875" style="12" customWidth="1"/>
    <col min="12455" max="12456" width="13.28515625" style="12" customWidth="1"/>
    <col min="12457" max="12457" width="4.85546875" style="12" customWidth="1"/>
    <col min="12458" max="12459" width="13.28515625" style="12" customWidth="1"/>
    <col min="12460" max="12460" width="4.85546875" style="12" customWidth="1"/>
    <col min="12461" max="12462" width="13.28515625" style="12" customWidth="1"/>
    <col min="12463" max="12463" width="4.85546875" style="12" customWidth="1"/>
    <col min="12464" max="12464" width="13.28515625" style="12" customWidth="1"/>
    <col min="12465" max="12470" width="0" style="12" hidden="1" customWidth="1"/>
    <col min="12471" max="12471" width="13.28515625" style="12" customWidth="1"/>
    <col min="12472" max="12472" width="4.7109375" style="12" customWidth="1"/>
    <col min="12473" max="12473" width="13.28515625" style="12" customWidth="1"/>
    <col min="12474" max="12479" width="0" style="12" hidden="1" customWidth="1"/>
    <col min="12480" max="12480" width="5.7109375" style="12" customWidth="1"/>
    <col min="12481" max="12481" width="13.28515625" style="12" customWidth="1"/>
    <col min="12482" max="12482" width="5.7109375" style="12" customWidth="1"/>
    <col min="12483" max="12483" width="13.28515625" style="12" customWidth="1"/>
    <col min="12484" max="12484" width="4.85546875" style="12" customWidth="1"/>
    <col min="12485" max="12485" width="13.28515625" style="12" customWidth="1"/>
    <col min="12486" max="12486" width="4.85546875" style="12" customWidth="1"/>
    <col min="12487" max="12487" width="13.28515625" style="12" customWidth="1"/>
    <col min="12488" max="12488" width="4.85546875" style="12" customWidth="1"/>
    <col min="12489" max="12489" width="13.28515625" style="12" customWidth="1"/>
    <col min="12490" max="12495" width="0" style="12" hidden="1" customWidth="1"/>
    <col min="12496" max="12693" width="11.42578125" style="12"/>
    <col min="12694" max="12694" width="4.42578125" style="12" customWidth="1"/>
    <col min="12695" max="12695" width="6.140625" style="12" customWidth="1"/>
    <col min="12696" max="12696" width="2.42578125" style="12" customWidth="1"/>
    <col min="12697" max="12697" width="39.28515625" style="12" customWidth="1"/>
    <col min="12698" max="12698" width="9.28515625" style="12" customWidth="1"/>
    <col min="12699" max="12699" width="3.28515625" style="12" customWidth="1"/>
    <col min="12700" max="12700" width="13.28515625" style="12" customWidth="1"/>
    <col min="12701" max="12701" width="3.28515625" style="12" customWidth="1"/>
    <col min="12702" max="12702" width="13.28515625" style="12" customWidth="1"/>
    <col min="12703" max="12703" width="3.28515625" style="12" customWidth="1"/>
    <col min="12704" max="12704" width="13.28515625" style="12" customWidth="1"/>
    <col min="12705" max="12705" width="4.85546875" style="12" customWidth="1"/>
    <col min="12706" max="12706" width="13.28515625" style="12" customWidth="1"/>
    <col min="12707" max="12708" width="0" style="12" hidden="1" customWidth="1"/>
    <col min="12709" max="12709" width="13.28515625" style="12" customWidth="1"/>
    <col min="12710" max="12710" width="4.85546875" style="12" customWidth="1"/>
    <col min="12711" max="12712" width="13.28515625" style="12" customWidth="1"/>
    <col min="12713" max="12713" width="4.85546875" style="12" customWidth="1"/>
    <col min="12714" max="12715" width="13.28515625" style="12" customWidth="1"/>
    <col min="12716" max="12716" width="4.85546875" style="12" customWidth="1"/>
    <col min="12717" max="12718" width="13.28515625" style="12" customWidth="1"/>
    <col min="12719" max="12719" width="4.85546875" style="12" customWidth="1"/>
    <col min="12720" max="12720" width="13.28515625" style="12" customWidth="1"/>
    <col min="12721" max="12726" width="0" style="12" hidden="1" customWidth="1"/>
    <col min="12727" max="12727" width="13.28515625" style="12" customWidth="1"/>
    <col min="12728" max="12728" width="4.7109375" style="12" customWidth="1"/>
    <col min="12729" max="12729" width="13.28515625" style="12" customWidth="1"/>
    <col min="12730" max="12735" width="0" style="12" hidden="1" customWidth="1"/>
    <col min="12736" max="12736" width="5.7109375" style="12" customWidth="1"/>
    <col min="12737" max="12737" width="13.28515625" style="12" customWidth="1"/>
    <col min="12738" max="12738" width="5.7109375" style="12" customWidth="1"/>
    <col min="12739" max="12739" width="13.28515625" style="12" customWidth="1"/>
    <col min="12740" max="12740" width="4.85546875" style="12" customWidth="1"/>
    <col min="12741" max="12741" width="13.28515625" style="12" customWidth="1"/>
    <col min="12742" max="12742" width="4.85546875" style="12" customWidth="1"/>
    <col min="12743" max="12743" width="13.28515625" style="12" customWidth="1"/>
    <col min="12744" max="12744" width="4.85546875" style="12" customWidth="1"/>
    <col min="12745" max="12745" width="13.28515625" style="12" customWidth="1"/>
    <col min="12746" max="12751" width="0" style="12" hidden="1" customWidth="1"/>
    <col min="12752" max="12949" width="11.42578125" style="12"/>
    <col min="12950" max="12950" width="4.42578125" style="12" customWidth="1"/>
    <col min="12951" max="12951" width="6.140625" style="12" customWidth="1"/>
    <col min="12952" max="12952" width="2.42578125" style="12" customWidth="1"/>
    <col min="12953" max="12953" width="39.28515625" style="12" customWidth="1"/>
    <col min="12954" max="12954" width="9.28515625" style="12" customWidth="1"/>
    <col min="12955" max="12955" width="3.28515625" style="12" customWidth="1"/>
    <col min="12956" max="12956" width="13.28515625" style="12" customWidth="1"/>
    <col min="12957" max="12957" width="3.28515625" style="12" customWidth="1"/>
    <col min="12958" max="12958" width="13.28515625" style="12" customWidth="1"/>
    <col min="12959" max="12959" width="3.28515625" style="12" customWidth="1"/>
    <col min="12960" max="12960" width="13.28515625" style="12" customWidth="1"/>
    <col min="12961" max="12961" width="4.85546875" style="12" customWidth="1"/>
    <col min="12962" max="12962" width="13.28515625" style="12" customWidth="1"/>
    <col min="12963" max="12964" width="0" style="12" hidden="1" customWidth="1"/>
    <col min="12965" max="12965" width="13.28515625" style="12" customWidth="1"/>
    <col min="12966" max="12966" width="4.85546875" style="12" customWidth="1"/>
    <col min="12967" max="12968" width="13.28515625" style="12" customWidth="1"/>
    <col min="12969" max="12969" width="4.85546875" style="12" customWidth="1"/>
    <col min="12970" max="12971" width="13.28515625" style="12" customWidth="1"/>
    <col min="12972" max="12972" width="4.85546875" style="12" customWidth="1"/>
    <col min="12973" max="12974" width="13.28515625" style="12" customWidth="1"/>
    <col min="12975" max="12975" width="4.85546875" style="12" customWidth="1"/>
    <col min="12976" max="12976" width="13.28515625" style="12" customWidth="1"/>
    <col min="12977" max="12982" width="0" style="12" hidden="1" customWidth="1"/>
    <col min="12983" max="12983" width="13.28515625" style="12" customWidth="1"/>
    <col min="12984" max="12984" width="4.7109375" style="12" customWidth="1"/>
    <col min="12985" max="12985" width="13.28515625" style="12" customWidth="1"/>
    <col min="12986" max="12991" width="0" style="12" hidden="1" customWidth="1"/>
    <col min="12992" max="12992" width="5.7109375" style="12" customWidth="1"/>
    <col min="12993" max="12993" width="13.28515625" style="12" customWidth="1"/>
    <col min="12994" max="12994" width="5.7109375" style="12" customWidth="1"/>
    <col min="12995" max="12995" width="13.28515625" style="12" customWidth="1"/>
    <col min="12996" max="12996" width="4.85546875" style="12" customWidth="1"/>
    <col min="12997" max="12997" width="13.28515625" style="12" customWidth="1"/>
    <col min="12998" max="12998" width="4.85546875" style="12" customWidth="1"/>
    <col min="12999" max="12999" width="13.28515625" style="12" customWidth="1"/>
    <col min="13000" max="13000" width="4.85546875" style="12" customWidth="1"/>
    <col min="13001" max="13001" width="13.28515625" style="12" customWidth="1"/>
    <col min="13002" max="13007" width="0" style="12" hidden="1" customWidth="1"/>
    <col min="13008" max="13205" width="11.42578125" style="12"/>
    <col min="13206" max="13206" width="4.42578125" style="12" customWidth="1"/>
    <col min="13207" max="13207" width="6.140625" style="12" customWidth="1"/>
    <col min="13208" max="13208" width="2.42578125" style="12" customWidth="1"/>
    <col min="13209" max="13209" width="39.28515625" style="12" customWidth="1"/>
    <col min="13210" max="13210" width="9.28515625" style="12" customWidth="1"/>
    <col min="13211" max="13211" width="3.28515625" style="12" customWidth="1"/>
    <col min="13212" max="13212" width="13.28515625" style="12" customWidth="1"/>
    <col min="13213" max="13213" width="3.28515625" style="12" customWidth="1"/>
    <col min="13214" max="13214" width="13.28515625" style="12" customWidth="1"/>
    <col min="13215" max="13215" width="3.28515625" style="12" customWidth="1"/>
    <col min="13216" max="13216" width="13.28515625" style="12" customWidth="1"/>
    <col min="13217" max="13217" width="4.85546875" style="12" customWidth="1"/>
    <col min="13218" max="13218" width="13.28515625" style="12" customWidth="1"/>
    <col min="13219" max="13220" width="0" style="12" hidden="1" customWidth="1"/>
    <col min="13221" max="13221" width="13.28515625" style="12" customWidth="1"/>
    <col min="13222" max="13222" width="4.85546875" style="12" customWidth="1"/>
    <col min="13223" max="13224" width="13.28515625" style="12" customWidth="1"/>
    <col min="13225" max="13225" width="4.85546875" style="12" customWidth="1"/>
    <col min="13226" max="13227" width="13.28515625" style="12" customWidth="1"/>
    <col min="13228" max="13228" width="4.85546875" style="12" customWidth="1"/>
    <col min="13229" max="13230" width="13.28515625" style="12" customWidth="1"/>
    <col min="13231" max="13231" width="4.85546875" style="12" customWidth="1"/>
    <col min="13232" max="13232" width="13.28515625" style="12" customWidth="1"/>
    <col min="13233" max="13238" width="0" style="12" hidden="1" customWidth="1"/>
    <col min="13239" max="13239" width="13.28515625" style="12" customWidth="1"/>
    <col min="13240" max="13240" width="4.7109375" style="12" customWidth="1"/>
    <col min="13241" max="13241" width="13.28515625" style="12" customWidth="1"/>
    <col min="13242" max="13247" width="0" style="12" hidden="1" customWidth="1"/>
    <col min="13248" max="13248" width="5.7109375" style="12" customWidth="1"/>
    <col min="13249" max="13249" width="13.28515625" style="12" customWidth="1"/>
    <col min="13250" max="13250" width="5.7109375" style="12" customWidth="1"/>
    <col min="13251" max="13251" width="13.28515625" style="12" customWidth="1"/>
    <col min="13252" max="13252" width="4.85546875" style="12" customWidth="1"/>
    <col min="13253" max="13253" width="13.28515625" style="12" customWidth="1"/>
    <col min="13254" max="13254" width="4.85546875" style="12" customWidth="1"/>
    <col min="13255" max="13255" width="13.28515625" style="12" customWidth="1"/>
    <col min="13256" max="13256" width="4.85546875" style="12" customWidth="1"/>
    <col min="13257" max="13257" width="13.28515625" style="12" customWidth="1"/>
    <col min="13258" max="13263" width="0" style="12" hidden="1" customWidth="1"/>
    <col min="13264" max="13461" width="11.42578125" style="12"/>
    <col min="13462" max="13462" width="4.42578125" style="12" customWidth="1"/>
    <col min="13463" max="13463" width="6.140625" style="12" customWidth="1"/>
    <col min="13464" max="13464" width="2.42578125" style="12" customWidth="1"/>
    <col min="13465" max="13465" width="39.28515625" style="12" customWidth="1"/>
    <col min="13466" max="13466" width="9.28515625" style="12" customWidth="1"/>
    <col min="13467" max="13467" width="3.28515625" style="12" customWidth="1"/>
    <col min="13468" max="13468" width="13.28515625" style="12" customWidth="1"/>
    <col min="13469" max="13469" width="3.28515625" style="12" customWidth="1"/>
    <col min="13470" max="13470" width="13.28515625" style="12" customWidth="1"/>
    <col min="13471" max="13471" width="3.28515625" style="12" customWidth="1"/>
    <col min="13472" max="13472" width="13.28515625" style="12" customWidth="1"/>
    <col min="13473" max="13473" width="4.85546875" style="12" customWidth="1"/>
    <col min="13474" max="13474" width="13.28515625" style="12" customWidth="1"/>
    <col min="13475" max="13476" width="0" style="12" hidden="1" customWidth="1"/>
    <col min="13477" max="13477" width="13.28515625" style="12" customWidth="1"/>
    <col min="13478" max="13478" width="4.85546875" style="12" customWidth="1"/>
    <col min="13479" max="13480" width="13.28515625" style="12" customWidth="1"/>
    <col min="13481" max="13481" width="4.85546875" style="12" customWidth="1"/>
    <col min="13482" max="13483" width="13.28515625" style="12" customWidth="1"/>
    <col min="13484" max="13484" width="4.85546875" style="12" customWidth="1"/>
    <col min="13485" max="13486" width="13.28515625" style="12" customWidth="1"/>
    <col min="13487" max="13487" width="4.85546875" style="12" customWidth="1"/>
    <col min="13488" max="13488" width="13.28515625" style="12" customWidth="1"/>
    <col min="13489" max="13494" width="0" style="12" hidden="1" customWidth="1"/>
    <col min="13495" max="13495" width="13.28515625" style="12" customWidth="1"/>
    <col min="13496" max="13496" width="4.7109375" style="12" customWidth="1"/>
    <col min="13497" max="13497" width="13.28515625" style="12" customWidth="1"/>
    <col min="13498" max="13503" width="0" style="12" hidden="1" customWidth="1"/>
    <col min="13504" max="13504" width="5.7109375" style="12" customWidth="1"/>
    <col min="13505" max="13505" width="13.28515625" style="12" customWidth="1"/>
    <col min="13506" max="13506" width="5.7109375" style="12" customWidth="1"/>
    <col min="13507" max="13507" width="13.28515625" style="12" customWidth="1"/>
    <col min="13508" max="13508" width="4.85546875" style="12" customWidth="1"/>
    <col min="13509" max="13509" width="13.28515625" style="12" customWidth="1"/>
    <col min="13510" max="13510" width="4.85546875" style="12" customWidth="1"/>
    <col min="13511" max="13511" width="13.28515625" style="12" customWidth="1"/>
    <col min="13512" max="13512" width="4.85546875" style="12" customWidth="1"/>
    <col min="13513" max="13513" width="13.28515625" style="12" customWidth="1"/>
    <col min="13514" max="13519" width="0" style="12" hidden="1" customWidth="1"/>
    <col min="13520" max="13717" width="11.42578125" style="12"/>
    <col min="13718" max="13718" width="4.42578125" style="12" customWidth="1"/>
    <col min="13719" max="13719" width="6.140625" style="12" customWidth="1"/>
    <col min="13720" max="13720" width="2.42578125" style="12" customWidth="1"/>
    <col min="13721" max="13721" width="39.28515625" style="12" customWidth="1"/>
    <col min="13722" max="13722" width="9.28515625" style="12" customWidth="1"/>
    <col min="13723" max="13723" width="3.28515625" style="12" customWidth="1"/>
    <col min="13724" max="13724" width="13.28515625" style="12" customWidth="1"/>
    <col min="13725" max="13725" width="3.28515625" style="12" customWidth="1"/>
    <col min="13726" max="13726" width="13.28515625" style="12" customWidth="1"/>
    <col min="13727" max="13727" width="3.28515625" style="12" customWidth="1"/>
    <col min="13728" max="13728" width="13.28515625" style="12" customWidth="1"/>
    <col min="13729" max="13729" width="4.85546875" style="12" customWidth="1"/>
    <col min="13730" max="13730" width="13.28515625" style="12" customWidth="1"/>
    <col min="13731" max="13732" width="0" style="12" hidden="1" customWidth="1"/>
    <col min="13733" max="13733" width="13.28515625" style="12" customWidth="1"/>
    <col min="13734" max="13734" width="4.85546875" style="12" customWidth="1"/>
    <col min="13735" max="13736" width="13.28515625" style="12" customWidth="1"/>
    <col min="13737" max="13737" width="4.85546875" style="12" customWidth="1"/>
    <col min="13738" max="13739" width="13.28515625" style="12" customWidth="1"/>
    <col min="13740" max="13740" width="4.85546875" style="12" customWidth="1"/>
    <col min="13741" max="13742" width="13.28515625" style="12" customWidth="1"/>
    <col min="13743" max="13743" width="4.85546875" style="12" customWidth="1"/>
    <col min="13744" max="13744" width="13.28515625" style="12" customWidth="1"/>
    <col min="13745" max="13750" width="0" style="12" hidden="1" customWidth="1"/>
    <col min="13751" max="13751" width="13.28515625" style="12" customWidth="1"/>
    <col min="13752" max="13752" width="4.7109375" style="12" customWidth="1"/>
    <col min="13753" max="13753" width="13.28515625" style="12" customWidth="1"/>
    <col min="13754" max="13759" width="0" style="12" hidden="1" customWidth="1"/>
    <col min="13760" max="13760" width="5.7109375" style="12" customWidth="1"/>
    <col min="13761" max="13761" width="13.28515625" style="12" customWidth="1"/>
    <col min="13762" max="13762" width="5.7109375" style="12" customWidth="1"/>
    <col min="13763" max="13763" width="13.28515625" style="12" customWidth="1"/>
    <col min="13764" max="13764" width="4.85546875" style="12" customWidth="1"/>
    <col min="13765" max="13765" width="13.28515625" style="12" customWidth="1"/>
    <col min="13766" max="13766" width="4.85546875" style="12" customWidth="1"/>
    <col min="13767" max="13767" width="13.28515625" style="12" customWidth="1"/>
    <col min="13768" max="13768" width="4.85546875" style="12" customWidth="1"/>
    <col min="13769" max="13769" width="13.28515625" style="12" customWidth="1"/>
    <col min="13770" max="13775" width="0" style="12" hidden="1" customWidth="1"/>
    <col min="13776" max="13973" width="11.42578125" style="12"/>
    <col min="13974" max="13974" width="4.42578125" style="12" customWidth="1"/>
    <col min="13975" max="13975" width="6.140625" style="12" customWidth="1"/>
    <col min="13976" max="13976" width="2.42578125" style="12" customWidth="1"/>
    <col min="13977" max="13977" width="39.28515625" style="12" customWidth="1"/>
    <col min="13978" max="13978" width="9.28515625" style="12" customWidth="1"/>
    <col min="13979" max="13979" width="3.28515625" style="12" customWidth="1"/>
    <col min="13980" max="13980" width="13.28515625" style="12" customWidth="1"/>
    <col min="13981" max="13981" width="3.28515625" style="12" customWidth="1"/>
    <col min="13982" max="13982" width="13.28515625" style="12" customWidth="1"/>
    <col min="13983" max="13983" width="3.28515625" style="12" customWidth="1"/>
    <col min="13984" max="13984" width="13.28515625" style="12" customWidth="1"/>
    <col min="13985" max="13985" width="4.85546875" style="12" customWidth="1"/>
    <col min="13986" max="13986" width="13.28515625" style="12" customWidth="1"/>
    <col min="13987" max="13988" width="0" style="12" hidden="1" customWidth="1"/>
    <col min="13989" max="13989" width="13.28515625" style="12" customWidth="1"/>
    <col min="13990" max="13990" width="4.85546875" style="12" customWidth="1"/>
    <col min="13991" max="13992" width="13.28515625" style="12" customWidth="1"/>
    <col min="13993" max="13993" width="4.85546875" style="12" customWidth="1"/>
    <col min="13994" max="13995" width="13.28515625" style="12" customWidth="1"/>
    <col min="13996" max="13996" width="4.85546875" style="12" customWidth="1"/>
    <col min="13997" max="13998" width="13.28515625" style="12" customWidth="1"/>
    <col min="13999" max="13999" width="4.85546875" style="12" customWidth="1"/>
    <col min="14000" max="14000" width="13.28515625" style="12" customWidth="1"/>
    <col min="14001" max="14006" width="0" style="12" hidden="1" customWidth="1"/>
    <col min="14007" max="14007" width="13.28515625" style="12" customWidth="1"/>
    <col min="14008" max="14008" width="4.7109375" style="12" customWidth="1"/>
    <col min="14009" max="14009" width="13.28515625" style="12" customWidth="1"/>
    <col min="14010" max="14015" width="0" style="12" hidden="1" customWidth="1"/>
    <col min="14016" max="14016" width="5.7109375" style="12" customWidth="1"/>
    <col min="14017" max="14017" width="13.28515625" style="12" customWidth="1"/>
    <col min="14018" max="14018" width="5.7109375" style="12" customWidth="1"/>
    <col min="14019" max="14019" width="13.28515625" style="12" customWidth="1"/>
    <col min="14020" max="14020" width="4.85546875" style="12" customWidth="1"/>
    <col min="14021" max="14021" width="13.28515625" style="12" customWidth="1"/>
    <col min="14022" max="14022" width="4.85546875" style="12" customWidth="1"/>
    <col min="14023" max="14023" width="13.28515625" style="12" customWidth="1"/>
    <col min="14024" max="14024" width="4.85546875" style="12" customWidth="1"/>
    <col min="14025" max="14025" width="13.28515625" style="12" customWidth="1"/>
    <col min="14026" max="14031" width="0" style="12" hidden="1" customWidth="1"/>
    <col min="14032" max="14229" width="11.42578125" style="12"/>
    <col min="14230" max="14230" width="4.42578125" style="12" customWidth="1"/>
    <col min="14231" max="14231" width="6.140625" style="12" customWidth="1"/>
    <col min="14232" max="14232" width="2.42578125" style="12" customWidth="1"/>
    <col min="14233" max="14233" width="39.28515625" style="12" customWidth="1"/>
    <col min="14234" max="14234" width="9.28515625" style="12" customWidth="1"/>
    <col min="14235" max="14235" width="3.28515625" style="12" customWidth="1"/>
    <col min="14236" max="14236" width="13.28515625" style="12" customWidth="1"/>
    <col min="14237" max="14237" width="3.28515625" style="12" customWidth="1"/>
    <col min="14238" max="14238" width="13.28515625" style="12" customWidth="1"/>
    <col min="14239" max="14239" width="3.28515625" style="12" customWidth="1"/>
    <col min="14240" max="14240" width="13.28515625" style="12" customWidth="1"/>
    <col min="14241" max="14241" width="4.85546875" style="12" customWidth="1"/>
    <col min="14242" max="14242" width="13.28515625" style="12" customWidth="1"/>
    <col min="14243" max="14244" width="0" style="12" hidden="1" customWidth="1"/>
    <col min="14245" max="14245" width="13.28515625" style="12" customWidth="1"/>
    <col min="14246" max="14246" width="4.85546875" style="12" customWidth="1"/>
    <col min="14247" max="14248" width="13.28515625" style="12" customWidth="1"/>
    <col min="14249" max="14249" width="4.85546875" style="12" customWidth="1"/>
    <col min="14250" max="14251" width="13.28515625" style="12" customWidth="1"/>
    <col min="14252" max="14252" width="4.85546875" style="12" customWidth="1"/>
    <col min="14253" max="14254" width="13.28515625" style="12" customWidth="1"/>
    <col min="14255" max="14255" width="4.85546875" style="12" customWidth="1"/>
    <col min="14256" max="14256" width="13.28515625" style="12" customWidth="1"/>
    <col min="14257" max="14262" width="0" style="12" hidden="1" customWidth="1"/>
    <col min="14263" max="14263" width="13.28515625" style="12" customWidth="1"/>
    <col min="14264" max="14264" width="4.7109375" style="12" customWidth="1"/>
    <col min="14265" max="14265" width="13.28515625" style="12" customWidth="1"/>
    <col min="14266" max="14271" width="0" style="12" hidden="1" customWidth="1"/>
    <col min="14272" max="14272" width="5.7109375" style="12" customWidth="1"/>
    <col min="14273" max="14273" width="13.28515625" style="12" customWidth="1"/>
    <col min="14274" max="14274" width="5.7109375" style="12" customWidth="1"/>
    <col min="14275" max="14275" width="13.28515625" style="12" customWidth="1"/>
    <col min="14276" max="14276" width="4.85546875" style="12" customWidth="1"/>
    <col min="14277" max="14277" width="13.28515625" style="12" customWidth="1"/>
    <col min="14278" max="14278" width="4.85546875" style="12" customWidth="1"/>
    <col min="14279" max="14279" width="13.28515625" style="12" customWidth="1"/>
    <col min="14280" max="14280" width="4.85546875" style="12" customWidth="1"/>
    <col min="14281" max="14281" width="13.28515625" style="12" customWidth="1"/>
    <col min="14282" max="14287" width="0" style="12" hidden="1" customWidth="1"/>
    <col min="14288" max="14485" width="11.42578125" style="12"/>
    <col min="14486" max="14486" width="4.42578125" style="12" customWidth="1"/>
    <col min="14487" max="14487" width="6.140625" style="12" customWidth="1"/>
    <col min="14488" max="14488" width="2.42578125" style="12" customWidth="1"/>
    <col min="14489" max="14489" width="39.28515625" style="12" customWidth="1"/>
    <col min="14490" max="14490" width="9.28515625" style="12" customWidth="1"/>
    <col min="14491" max="14491" width="3.28515625" style="12" customWidth="1"/>
    <col min="14492" max="14492" width="13.28515625" style="12" customWidth="1"/>
    <col min="14493" max="14493" width="3.28515625" style="12" customWidth="1"/>
    <col min="14494" max="14494" width="13.28515625" style="12" customWidth="1"/>
    <col min="14495" max="14495" width="3.28515625" style="12" customWidth="1"/>
    <col min="14496" max="14496" width="13.28515625" style="12" customWidth="1"/>
    <col min="14497" max="14497" width="4.85546875" style="12" customWidth="1"/>
    <col min="14498" max="14498" width="13.28515625" style="12" customWidth="1"/>
    <col min="14499" max="14500" width="0" style="12" hidden="1" customWidth="1"/>
    <col min="14501" max="14501" width="13.28515625" style="12" customWidth="1"/>
    <col min="14502" max="14502" width="4.85546875" style="12" customWidth="1"/>
    <col min="14503" max="14504" width="13.28515625" style="12" customWidth="1"/>
    <col min="14505" max="14505" width="4.85546875" style="12" customWidth="1"/>
    <col min="14506" max="14507" width="13.28515625" style="12" customWidth="1"/>
    <col min="14508" max="14508" width="4.85546875" style="12" customWidth="1"/>
    <col min="14509" max="14510" width="13.28515625" style="12" customWidth="1"/>
    <col min="14511" max="14511" width="4.85546875" style="12" customWidth="1"/>
    <col min="14512" max="14512" width="13.28515625" style="12" customWidth="1"/>
    <col min="14513" max="14518" width="0" style="12" hidden="1" customWidth="1"/>
    <col min="14519" max="14519" width="13.28515625" style="12" customWidth="1"/>
    <col min="14520" max="14520" width="4.7109375" style="12" customWidth="1"/>
    <col min="14521" max="14521" width="13.28515625" style="12" customWidth="1"/>
    <col min="14522" max="14527" width="0" style="12" hidden="1" customWidth="1"/>
    <col min="14528" max="14528" width="5.7109375" style="12" customWidth="1"/>
    <col min="14529" max="14529" width="13.28515625" style="12" customWidth="1"/>
    <col min="14530" max="14530" width="5.7109375" style="12" customWidth="1"/>
    <col min="14531" max="14531" width="13.28515625" style="12" customWidth="1"/>
    <col min="14532" max="14532" width="4.85546875" style="12" customWidth="1"/>
    <col min="14533" max="14533" width="13.28515625" style="12" customWidth="1"/>
    <col min="14534" max="14534" width="4.85546875" style="12" customWidth="1"/>
    <col min="14535" max="14535" width="13.28515625" style="12" customWidth="1"/>
    <col min="14536" max="14536" width="4.85546875" style="12" customWidth="1"/>
    <col min="14537" max="14537" width="13.28515625" style="12" customWidth="1"/>
    <col min="14538" max="14543" width="0" style="12" hidden="1" customWidth="1"/>
    <col min="14544" max="14741" width="11.42578125" style="12"/>
    <col min="14742" max="14742" width="4.42578125" style="12" customWidth="1"/>
    <col min="14743" max="14743" width="6.140625" style="12" customWidth="1"/>
    <col min="14744" max="14744" width="2.42578125" style="12" customWidth="1"/>
    <col min="14745" max="14745" width="39.28515625" style="12" customWidth="1"/>
    <col min="14746" max="14746" width="9.28515625" style="12" customWidth="1"/>
    <col min="14747" max="14747" width="3.28515625" style="12" customWidth="1"/>
    <col min="14748" max="14748" width="13.28515625" style="12" customWidth="1"/>
    <col min="14749" max="14749" width="3.28515625" style="12" customWidth="1"/>
    <col min="14750" max="14750" width="13.28515625" style="12" customWidth="1"/>
    <col min="14751" max="14751" width="3.28515625" style="12" customWidth="1"/>
    <col min="14752" max="14752" width="13.28515625" style="12" customWidth="1"/>
    <col min="14753" max="14753" width="4.85546875" style="12" customWidth="1"/>
    <col min="14754" max="14754" width="13.28515625" style="12" customWidth="1"/>
    <col min="14755" max="14756" width="0" style="12" hidden="1" customWidth="1"/>
    <col min="14757" max="14757" width="13.28515625" style="12" customWidth="1"/>
    <col min="14758" max="14758" width="4.85546875" style="12" customWidth="1"/>
    <col min="14759" max="14760" width="13.28515625" style="12" customWidth="1"/>
    <col min="14761" max="14761" width="4.85546875" style="12" customWidth="1"/>
    <col min="14762" max="14763" width="13.28515625" style="12" customWidth="1"/>
    <col min="14764" max="14764" width="4.85546875" style="12" customWidth="1"/>
    <col min="14765" max="14766" width="13.28515625" style="12" customWidth="1"/>
    <col min="14767" max="14767" width="4.85546875" style="12" customWidth="1"/>
    <col min="14768" max="14768" width="13.28515625" style="12" customWidth="1"/>
    <col min="14769" max="14774" width="0" style="12" hidden="1" customWidth="1"/>
    <col min="14775" max="14775" width="13.28515625" style="12" customWidth="1"/>
    <col min="14776" max="14776" width="4.7109375" style="12" customWidth="1"/>
    <col min="14777" max="14777" width="13.28515625" style="12" customWidth="1"/>
    <col min="14778" max="14783" width="0" style="12" hidden="1" customWidth="1"/>
    <col min="14784" max="14784" width="5.7109375" style="12" customWidth="1"/>
    <col min="14785" max="14785" width="13.28515625" style="12" customWidth="1"/>
    <col min="14786" max="14786" width="5.7109375" style="12" customWidth="1"/>
    <col min="14787" max="14787" width="13.28515625" style="12" customWidth="1"/>
    <col min="14788" max="14788" width="4.85546875" style="12" customWidth="1"/>
    <col min="14789" max="14789" width="13.28515625" style="12" customWidth="1"/>
    <col min="14790" max="14790" width="4.85546875" style="12" customWidth="1"/>
    <col min="14791" max="14791" width="13.28515625" style="12" customWidth="1"/>
    <col min="14792" max="14792" width="4.85546875" style="12" customWidth="1"/>
    <col min="14793" max="14793" width="13.28515625" style="12" customWidth="1"/>
    <col min="14794" max="14799" width="0" style="12" hidden="1" customWidth="1"/>
    <col min="14800" max="14997" width="11.42578125" style="12"/>
    <col min="14998" max="14998" width="4.42578125" style="12" customWidth="1"/>
    <col min="14999" max="14999" width="6.140625" style="12" customWidth="1"/>
    <col min="15000" max="15000" width="2.42578125" style="12" customWidth="1"/>
    <col min="15001" max="15001" width="39.28515625" style="12" customWidth="1"/>
    <col min="15002" max="15002" width="9.28515625" style="12" customWidth="1"/>
    <col min="15003" max="15003" width="3.28515625" style="12" customWidth="1"/>
    <col min="15004" max="15004" width="13.28515625" style="12" customWidth="1"/>
    <col min="15005" max="15005" width="3.28515625" style="12" customWidth="1"/>
    <col min="15006" max="15006" width="13.28515625" style="12" customWidth="1"/>
    <col min="15007" max="15007" width="3.28515625" style="12" customWidth="1"/>
    <col min="15008" max="15008" width="13.28515625" style="12" customWidth="1"/>
    <col min="15009" max="15009" width="4.85546875" style="12" customWidth="1"/>
    <col min="15010" max="15010" width="13.28515625" style="12" customWidth="1"/>
    <col min="15011" max="15012" width="0" style="12" hidden="1" customWidth="1"/>
    <col min="15013" max="15013" width="13.28515625" style="12" customWidth="1"/>
    <col min="15014" max="15014" width="4.85546875" style="12" customWidth="1"/>
    <col min="15015" max="15016" width="13.28515625" style="12" customWidth="1"/>
    <col min="15017" max="15017" width="4.85546875" style="12" customWidth="1"/>
    <col min="15018" max="15019" width="13.28515625" style="12" customWidth="1"/>
    <col min="15020" max="15020" width="4.85546875" style="12" customWidth="1"/>
    <col min="15021" max="15022" width="13.28515625" style="12" customWidth="1"/>
    <col min="15023" max="15023" width="4.85546875" style="12" customWidth="1"/>
    <col min="15024" max="15024" width="13.28515625" style="12" customWidth="1"/>
    <col min="15025" max="15030" width="0" style="12" hidden="1" customWidth="1"/>
    <col min="15031" max="15031" width="13.28515625" style="12" customWidth="1"/>
    <col min="15032" max="15032" width="4.7109375" style="12" customWidth="1"/>
    <col min="15033" max="15033" width="13.28515625" style="12" customWidth="1"/>
    <col min="15034" max="15039" width="0" style="12" hidden="1" customWidth="1"/>
    <col min="15040" max="15040" width="5.7109375" style="12" customWidth="1"/>
    <col min="15041" max="15041" width="13.28515625" style="12" customWidth="1"/>
    <col min="15042" max="15042" width="5.7109375" style="12" customWidth="1"/>
    <col min="15043" max="15043" width="13.28515625" style="12" customWidth="1"/>
    <col min="15044" max="15044" width="4.85546875" style="12" customWidth="1"/>
    <col min="15045" max="15045" width="13.28515625" style="12" customWidth="1"/>
    <col min="15046" max="15046" width="4.85546875" style="12" customWidth="1"/>
    <col min="15047" max="15047" width="13.28515625" style="12" customWidth="1"/>
    <col min="15048" max="15048" width="4.85546875" style="12" customWidth="1"/>
    <col min="15049" max="15049" width="13.28515625" style="12" customWidth="1"/>
    <col min="15050" max="15055" width="0" style="12" hidden="1" customWidth="1"/>
    <col min="15056" max="15253" width="11.42578125" style="12"/>
    <col min="15254" max="15254" width="4.42578125" style="12" customWidth="1"/>
    <col min="15255" max="15255" width="6.140625" style="12" customWidth="1"/>
    <col min="15256" max="15256" width="2.42578125" style="12" customWidth="1"/>
    <col min="15257" max="15257" width="39.28515625" style="12" customWidth="1"/>
    <col min="15258" max="15258" width="9.28515625" style="12" customWidth="1"/>
    <col min="15259" max="15259" width="3.28515625" style="12" customWidth="1"/>
    <col min="15260" max="15260" width="13.28515625" style="12" customWidth="1"/>
    <col min="15261" max="15261" width="3.28515625" style="12" customWidth="1"/>
    <col min="15262" max="15262" width="13.28515625" style="12" customWidth="1"/>
    <col min="15263" max="15263" width="3.28515625" style="12" customWidth="1"/>
    <col min="15264" max="15264" width="13.28515625" style="12" customWidth="1"/>
    <col min="15265" max="15265" width="4.85546875" style="12" customWidth="1"/>
    <col min="15266" max="15266" width="13.28515625" style="12" customWidth="1"/>
    <col min="15267" max="15268" width="0" style="12" hidden="1" customWidth="1"/>
    <col min="15269" max="15269" width="13.28515625" style="12" customWidth="1"/>
    <col min="15270" max="15270" width="4.85546875" style="12" customWidth="1"/>
    <col min="15271" max="15272" width="13.28515625" style="12" customWidth="1"/>
    <col min="15273" max="15273" width="4.85546875" style="12" customWidth="1"/>
    <col min="15274" max="15275" width="13.28515625" style="12" customWidth="1"/>
    <col min="15276" max="15276" width="4.85546875" style="12" customWidth="1"/>
    <col min="15277" max="15278" width="13.28515625" style="12" customWidth="1"/>
    <col min="15279" max="15279" width="4.85546875" style="12" customWidth="1"/>
    <col min="15280" max="15280" width="13.28515625" style="12" customWidth="1"/>
    <col min="15281" max="15286" width="0" style="12" hidden="1" customWidth="1"/>
    <col min="15287" max="15287" width="13.28515625" style="12" customWidth="1"/>
    <col min="15288" max="15288" width="4.7109375" style="12" customWidth="1"/>
    <col min="15289" max="15289" width="13.28515625" style="12" customWidth="1"/>
    <col min="15290" max="15295" width="0" style="12" hidden="1" customWidth="1"/>
    <col min="15296" max="15296" width="5.7109375" style="12" customWidth="1"/>
    <col min="15297" max="15297" width="13.28515625" style="12" customWidth="1"/>
    <col min="15298" max="15298" width="5.7109375" style="12" customWidth="1"/>
    <col min="15299" max="15299" width="13.28515625" style="12" customWidth="1"/>
    <col min="15300" max="15300" width="4.85546875" style="12" customWidth="1"/>
    <col min="15301" max="15301" width="13.28515625" style="12" customWidth="1"/>
    <col min="15302" max="15302" width="4.85546875" style="12" customWidth="1"/>
    <col min="15303" max="15303" width="13.28515625" style="12" customWidth="1"/>
    <col min="15304" max="15304" width="4.85546875" style="12" customWidth="1"/>
    <col min="15305" max="15305" width="13.28515625" style="12" customWidth="1"/>
    <col min="15306" max="15311" width="0" style="12" hidden="1" customWidth="1"/>
    <col min="15312" max="15509" width="11.42578125" style="12"/>
    <col min="15510" max="15510" width="4.42578125" style="12" customWidth="1"/>
    <col min="15511" max="15511" width="6.140625" style="12" customWidth="1"/>
    <col min="15512" max="15512" width="2.42578125" style="12" customWidth="1"/>
    <col min="15513" max="15513" width="39.28515625" style="12" customWidth="1"/>
    <col min="15514" max="15514" width="9.28515625" style="12" customWidth="1"/>
    <col min="15515" max="15515" width="3.28515625" style="12" customWidth="1"/>
    <col min="15516" max="15516" width="13.28515625" style="12" customWidth="1"/>
    <col min="15517" max="15517" width="3.28515625" style="12" customWidth="1"/>
    <col min="15518" max="15518" width="13.28515625" style="12" customWidth="1"/>
    <col min="15519" max="15519" width="3.28515625" style="12" customWidth="1"/>
    <col min="15520" max="15520" width="13.28515625" style="12" customWidth="1"/>
    <col min="15521" max="15521" width="4.85546875" style="12" customWidth="1"/>
    <col min="15522" max="15522" width="13.28515625" style="12" customWidth="1"/>
    <col min="15523" max="15524" width="0" style="12" hidden="1" customWidth="1"/>
    <col min="15525" max="15525" width="13.28515625" style="12" customWidth="1"/>
    <col min="15526" max="15526" width="4.85546875" style="12" customWidth="1"/>
    <col min="15527" max="15528" width="13.28515625" style="12" customWidth="1"/>
    <col min="15529" max="15529" width="4.85546875" style="12" customWidth="1"/>
    <col min="15530" max="15531" width="13.28515625" style="12" customWidth="1"/>
    <col min="15532" max="15532" width="4.85546875" style="12" customWidth="1"/>
    <col min="15533" max="15534" width="13.28515625" style="12" customWidth="1"/>
    <col min="15535" max="15535" width="4.85546875" style="12" customWidth="1"/>
    <col min="15536" max="15536" width="13.28515625" style="12" customWidth="1"/>
    <col min="15537" max="15542" width="0" style="12" hidden="1" customWidth="1"/>
    <col min="15543" max="15543" width="13.28515625" style="12" customWidth="1"/>
    <col min="15544" max="15544" width="4.7109375" style="12" customWidth="1"/>
    <col min="15545" max="15545" width="13.28515625" style="12" customWidth="1"/>
    <col min="15546" max="15551" width="0" style="12" hidden="1" customWidth="1"/>
    <col min="15552" max="15552" width="5.7109375" style="12" customWidth="1"/>
    <col min="15553" max="15553" width="13.28515625" style="12" customWidth="1"/>
    <col min="15554" max="15554" width="5.7109375" style="12" customWidth="1"/>
    <col min="15555" max="15555" width="13.28515625" style="12" customWidth="1"/>
    <col min="15556" max="15556" width="4.85546875" style="12" customWidth="1"/>
    <col min="15557" max="15557" width="13.28515625" style="12" customWidth="1"/>
    <col min="15558" max="15558" width="4.85546875" style="12" customWidth="1"/>
    <col min="15559" max="15559" width="13.28515625" style="12" customWidth="1"/>
    <col min="15560" max="15560" width="4.85546875" style="12" customWidth="1"/>
    <col min="15561" max="15561" width="13.28515625" style="12" customWidth="1"/>
    <col min="15562" max="15567" width="0" style="12" hidden="1" customWidth="1"/>
    <col min="15568" max="15765" width="11.42578125" style="12"/>
    <col min="15766" max="15766" width="4.42578125" style="12" customWidth="1"/>
    <col min="15767" max="15767" width="6.140625" style="12" customWidth="1"/>
    <col min="15768" max="15768" width="2.42578125" style="12" customWidth="1"/>
    <col min="15769" max="15769" width="39.28515625" style="12" customWidth="1"/>
    <col min="15770" max="15770" width="9.28515625" style="12" customWidth="1"/>
    <col min="15771" max="15771" width="3.28515625" style="12" customWidth="1"/>
    <col min="15772" max="15772" width="13.28515625" style="12" customWidth="1"/>
    <col min="15773" max="15773" width="3.28515625" style="12" customWidth="1"/>
    <col min="15774" max="15774" width="13.28515625" style="12" customWidth="1"/>
    <col min="15775" max="15775" width="3.28515625" style="12" customWidth="1"/>
    <col min="15776" max="15776" width="13.28515625" style="12" customWidth="1"/>
    <col min="15777" max="15777" width="4.85546875" style="12" customWidth="1"/>
    <col min="15778" max="15778" width="13.28515625" style="12" customWidth="1"/>
    <col min="15779" max="15780" width="0" style="12" hidden="1" customWidth="1"/>
    <col min="15781" max="15781" width="13.28515625" style="12" customWidth="1"/>
    <col min="15782" max="15782" width="4.85546875" style="12" customWidth="1"/>
    <col min="15783" max="15784" width="13.28515625" style="12" customWidth="1"/>
    <col min="15785" max="15785" width="4.85546875" style="12" customWidth="1"/>
    <col min="15786" max="15787" width="13.28515625" style="12" customWidth="1"/>
    <col min="15788" max="15788" width="4.85546875" style="12" customWidth="1"/>
    <col min="15789" max="15790" width="13.28515625" style="12" customWidth="1"/>
    <col min="15791" max="15791" width="4.85546875" style="12" customWidth="1"/>
    <col min="15792" max="15792" width="13.28515625" style="12" customWidth="1"/>
    <col min="15793" max="15798" width="0" style="12" hidden="1" customWidth="1"/>
    <col min="15799" max="15799" width="13.28515625" style="12" customWidth="1"/>
    <col min="15800" max="15800" width="4.7109375" style="12" customWidth="1"/>
    <col min="15801" max="15801" width="13.28515625" style="12" customWidth="1"/>
    <col min="15802" max="15807" width="0" style="12" hidden="1" customWidth="1"/>
    <col min="15808" max="15808" width="5.7109375" style="12" customWidth="1"/>
    <col min="15809" max="15809" width="13.28515625" style="12" customWidth="1"/>
    <col min="15810" max="15810" width="5.7109375" style="12" customWidth="1"/>
    <col min="15811" max="15811" width="13.28515625" style="12" customWidth="1"/>
    <col min="15812" max="15812" width="4.85546875" style="12" customWidth="1"/>
    <col min="15813" max="15813" width="13.28515625" style="12" customWidth="1"/>
    <col min="15814" max="15814" width="4.85546875" style="12" customWidth="1"/>
    <col min="15815" max="15815" width="13.28515625" style="12" customWidth="1"/>
    <col min="15816" max="15816" width="4.85546875" style="12" customWidth="1"/>
    <col min="15817" max="15817" width="13.28515625" style="12" customWidth="1"/>
    <col min="15818" max="15823" width="0" style="12" hidden="1" customWidth="1"/>
    <col min="15824" max="16021" width="11.42578125" style="12"/>
    <col min="16022" max="16022" width="4.42578125" style="12" customWidth="1"/>
    <col min="16023" max="16023" width="6.140625" style="12" customWidth="1"/>
    <col min="16024" max="16024" width="2.42578125" style="12" customWidth="1"/>
    <col min="16025" max="16025" width="39.28515625" style="12" customWidth="1"/>
    <col min="16026" max="16026" width="9.28515625" style="12" customWidth="1"/>
    <col min="16027" max="16027" width="3.28515625" style="12" customWidth="1"/>
    <col min="16028" max="16028" width="13.28515625" style="12" customWidth="1"/>
    <col min="16029" max="16029" width="3.28515625" style="12" customWidth="1"/>
    <col min="16030" max="16030" width="13.28515625" style="12" customWidth="1"/>
    <col min="16031" max="16031" width="3.28515625" style="12" customWidth="1"/>
    <col min="16032" max="16032" width="13.28515625" style="12" customWidth="1"/>
    <col min="16033" max="16033" width="4.85546875" style="12" customWidth="1"/>
    <col min="16034" max="16034" width="13.28515625" style="12" customWidth="1"/>
    <col min="16035" max="16036" width="0" style="12" hidden="1" customWidth="1"/>
    <col min="16037" max="16037" width="13.28515625" style="12" customWidth="1"/>
    <col min="16038" max="16038" width="4.85546875" style="12" customWidth="1"/>
    <col min="16039" max="16040" width="13.28515625" style="12" customWidth="1"/>
    <col min="16041" max="16041" width="4.85546875" style="12" customWidth="1"/>
    <col min="16042" max="16043" width="13.28515625" style="12" customWidth="1"/>
    <col min="16044" max="16044" width="4.85546875" style="12" customWidth="1"/>
    <col min="16045" max="16046" width="13.28515625" style="12" customWidth="1"/>
    <col min="16047" max="16047" width="4.85546875" style="12" customWidth="1"/>
    <col min="16048" max="16048" width="13.28515625" style="12" customWidth="1"/>
    <col min="16049" max="16054" width="0" style="12" hidden="1" customWidth="1"/>
    <col min="16055" max="16055" width="13.28515625" style="12" customWidth="1"/>
    <col min="16056" max="16056" width="4.7109375" style="12" customWidth="1"/>
    <col min="16057" max="16057" width="13.28515625" style="12" customWidth="1"/>
    <col min="16058" max="16063" width="0" style="12" hidden="1" customWidth="1"/>
    <col min="16064" max="16064" width="5.7109375" style="12" customWidth="1"/>
    <col min="16065" max="16065" width="13.28515625" style="12" customWidth="1"/>
    <col min="16066" max="16066" width="5.7109375" style="12" customWidth="1"/>
    <col min="16067" max="16067" width="13.28515625" style="12" customWidth="1"/>
    <col min="16068" max="16068" width="4.85546875" style="12" customWidth="1"/>
    <col min="16069" max="16069" width="13.28515625" style="12" customWidth="1"/>
    <col min="16070" max="16070" width="4.85546875" style="12" customWidth="1"/>
    <col min="16071" max="16071" width="13.28515625" style="12" customWidth="1"/>
    <col min="16072" max="16072" width="4.85546875" style="12" customWidth="1"/>
    <col min="16073" max="16073" width="13.28515625" style="12" customWidth="1"/>
    <col min="16074" max="16079" width="0" style="12" hidden="1" customWidth="1"/>
    <col min="16080" max="16328" width="11.42578125" style="12"/>
    <col min="16329" max="16384" width="10.85546875" style="12" customWidth="1"/>
  </cols>
  <sheetData>
    <row r="3" spans="1:16" x14ac:dyDescent="0.25">
      <c r="C3" s="765"/>
    </row>
    <row r="4" spans="1:16" x14ac:dyDescent="0.25">
      <c r="C4" s="766"/>
    </row>
    <row r="5" spans="1:16" s="24" customFormat="1" ht="15.75" customHeight="1" x14ac:dyDescent="0.3">
      <c r="A5" s="20"/>
      <c r="B5" s="20"/>
      <c r="C5" s="767"/>
      <c r="D5" s="22"/>
      <c r="E5" s="23"/>
      <c r="G5" s="25"/>
      <c r="H5" s="420"/>
      <c r="I5" s="25"/>
      <c r="J5" s="419"/>
    </row>
    <row r="6" spans="1:16" s="24" customFormat="1" ht="21.75" customHeight="1" x14ac:dyDescent="0.25">
      <c r="A6" s="29"/>
      <c r="B6" s="29"/>
      <c r="C6" s="765"/>
      <c r="D6" s="22"/>
      <c r="E6" s="23"/>
      <c r="G6" s="25"/>
      <c r="H6" s="420"/>
      <c r="J6" s="419"/>
    </row>
    <row r="7" spans="1:16" s="24" customFormat="1" ht="12" customHeight="1" x14ac:dyDescent="0.25">
      <c r="A7" s="29"/>
      <c r="B7" s="29"/>
      <c r="C7" s="21"/>
      <c r="D7" s="22"/>
      <c r="E7" s="23"/>
      <c r="G7" s="25"/>
      <c r="H7" s="420"/>
      <c r="J7" s="419"/>
    </row>
    <row r="8" spans="1:16" s="24" customFormat="1" ht="12" customHeight="1" x14ac:dyDescent="0.25">
      <c r="A8" s="29"/>
      <c r="B8" s="29"/>
      <c r="C8" s="21"/>
      <c r="D8" s="22"/>
      <c r="E8" s="23"/>
      <c r="G8" s="25"/>
      <c r="H8" s="420"/>
      <c r="J8" s="419"/>
    </row>
    <row r="9" spans="1:16" s="24" customFormat="1" x14ac:dyDescent="0.25">
      <c r="A9" s="683" t="s">
        <v>184</v>
      </c>
      <c r="B9" s="29"/>
      <c r="C9" s="21"/>
      <c r="D9" s="22"/>
      <c r="E9" s="23"/>
      <c r="G9" s="25"/>
      <c r="H9" s="420"/>
      <c r="J9" s="419"/>
    </row>
    <row r="10" spans="1:16" s="24" customFormat="1" ht="10.5" customHeight="1" x14ac:dyDescent="0.25">
      <c r="A10" s="29"/>
      <c r="B10" s="29"/>
      <c r="C10" s="21"/>
      <c r="D10" s="22"/>
      <c r="E10" s="23"/>
      <c r="G10" s="25"/>
      <c r="H10" s="420"/>
      <c r="J10" s="419"/>
    </row>
    <row r="11" spans="1:16" s="24" customFormat="1" ht="18" x14ac:dyDescent="0.3">
      <c r="A11" s="30" t="s">
        <v>118</v>
      </c>
      <c r="B11" s="30"/>
      <c r="C11" s="21"/>
      <c r="D11" s="22"/>
      <c r="E11" s="23"/>
      <c r="G11" s="25"/>
      <c r="H11" s="601"/>
      <c r="I11" s="25"/>
      <c r="J11" s="419"/>
    </row>
    <row r="12" spans="1:16" s="24" customFormat="1" ht="16.5" x14ac:dyDescent="0.3">
      <c r="A12" s="29"/>
      <c r="B12" s="29"/>
      <c r="C12" s="21"/>
      <c r="D12" s="22"/>
      <c r="E12" s="23"/>
      <c r="G12" s="25"/>
      <c r="H12" s="420"/>
      <c r="J12" s="419"/>
      <c r="P12" s="684"/>
    </row>
    <row r="13" spans="1:16" s="24" customFormat="1" ht="20.25" x14ac:dyDescent="0.3">
      <c r="A13" s="682" t="s">
        <v>182</v>
      </c>
      <c r="B13" s="30"/>
      <c r="C13" s="21"/>
      <c r="D13" s="22"/>
      <c r="E13" s="23"/>
      <c r="G13" s="25"/>
      <c r="H13" s="420"/>
      <c r="I13" s="25"/>
      <c r="J13" s="419"/>
    </row>
    <row r="14" spans="1:16" s="24" customFormat="1" ht="12" customHeight="1" x14ac:dyDescent="0.3">
      <c r="A14" s="30"/>
      <c r="B14" s="30"/>
      <c r="C14" s="21"/>
      <c r="D14" s="22"/>
      <c r="E14" s="23"/>
      <c r="G14" s="25"/>
      <c r="H14" s="420"/>
      <c r="I14" s="25"/>
      <c r="J14" s="419"/>
    </row>
    <row r="15" spans="1:16" s="24" customFormat="1" ht="9" customHeight="1" x14ac:dyDescent="0.3">
      <c r="A15" s="30"/>
      <c r="B15" s="30"/>
      <c r="C15" s="21"/>
      <c r="D15" s="22"/>
      <c r="E15" s="23"/>
      <c r="G15" s="25"/>
      <c r="H15" s="420"/>
      <c r="I15" s="25"/>
      <c r="J15" s="419"/>
    </row>
    <row r="16" spans="1:16" s="24" customFormat="1" ht="18" x14ac:dyDescent="0.3">
      <c r="A16" s="681" t="s">
        <v>183</v>
      </c>
      <c r="B16" s="30"/>
      <c r="C16" s="21"/>
      <c r="D16" s="22"/>
      <c r="E16" s="23"/>
      <c r="G16" s="25"/>
      <c r="H16" s="420"/>
      <c r="I16" s="25"/>
      <c r="J16" s="419"/>
    </row>
    <row r="17" spans="1:10" s="24" customFormat="1" ht="18" x14ac:dyDescent="0.3">
      <c r="A17" s="30" t="s">
        <v>117</v>
      </c>
      <c r="B17" s="30"/>
      <c r="C17" s="21"/>
      <c r="D17" s="22"/>
      <c r="E17" s="23"/>
      <c r="G17" s="25"/>
      <c r="H17" s="420"/>
      <c r="I17" s="25"/>
      <c r="J17" s="419"/>
    </row>
    <row r="18" spans="1:10" s="420" customFormat="1" x14ac:dyDescent="0.3">
      <c r="A18" s="416" t="s">
        <v>185</v>
      </c>
      <c r="B18" s="57"/>
      <c r="C18" s="662"/>
      <c r="D18" s="671"/>
      <c r="E18" s="601"/>
      <c r="G18" s="419"/>
      <c r="H18" s="56"/>
      <c r="I18" s="688"/>
      <c r="J18" s="689" t="s">
        <v>187</v>
      </c>
    </row>
    <row r="19" spans="1:10" s="57" customFormat="1" x14ac:dyDescent="0.3">
      <c r="A19" s="645" t="s">
        <v>195</v>
      </c>
      <c r="B19" s="645"/>
      <c r="C19" s="672"/>
      <c r="D19" s="673"/>
      <c r="E19" s="56"/>
      <c r="F19" s="645"/>
      <c r="G19" s="56"/>
      <c r="H19" s="56"/>
      <c r="I19" s="674"/>
      <c r="J19" s="56"/>
    </row>
    <row r="20" spans="1:10" s="31" customFormat="1" ht="9.75" customHeight="1" x14ac:dyDescent="0.3">
      <c r="A20" s="44"/>
      <c r="B20" s="44"/>
      <c r="C20" s="45"/>
      <c r="D20" s="46"/>
      <c r="E20" s="47"/>
      <c r="G20" s="35"/>
      <c r="H20" s="56"/>
      <c r="I20" s="35"/>
      <c r="J20" s="56"/>
    </row>
    <row r="21" spans="1:10" s="57" customFormat="1" ht="27.95" customHeight="1" x14ac:dyDescent="0.3">
      <c r="A21" s="793" t="s">
        <v>194</v>
      </c>
      <c r="B21" s="794"/>
      <c r="C21" s="794"/>
      <c r="D21" s="794"/>
      <c r="E21" s="794"/>
      <c r="F21" s="794"/>
      <c r="G21" s="794"/>
      <c r="H21" s="794"/>
      <c r="I21" s="794"/>
      <c r="J21" s="795"/>
    </row>
    <row r="22" spans="1:10" s="57" customFormat="1" ht="12" customHeight="1" x14ac:dyDescent="0.3">
      <c r="A22" s="654"/>
      <c r="B22" s="654"/>
      <c r="C22" s="655"/>
      <c r="D22" s="656"/>
      <c r="E22" s="657"/>
      <c r="G22" s="56"/>
      <c r="H22" s="633"/>
      <c r="I22" s="56"/>
      <c r="J22" s="646"/>
    </row>
    <row r="23" spans="1:10" s="420" customFormat="1" x14ac:dyDescent="0.3">
      <c r="A23" s="416"/>
      <c r="B23" s="416"/>
      <c r="C23" s="613"/>
      <c r="D23" s="418"/>
      <c r="E23" s="418"/>
      <c r="F23" s="416"/>
      <c r="G23" s="419"/>
      <c r="I23" s="419"/>
      <c r="J23" s="419"/>
    </row>
    <row r="24" spans="1:10" s="420" customFormat="1" ht="18.75" customHeight="1" thickBot="1" x14ac:dyDescent="0.3">
      <c r="A24" s="517" t="s">
        <v>175</v>
      </c>
      <c r="B24" s="658"/>
      <c r="C24" s="395" t="s">
        <v>159</v>
      </c>
      <c r="D24" s="659"/>
      <c r="E24" s="659"/>
      <c r="F24" s="518"/>
      <c r="G24" s="419"/>
      <c r="I24" s="419"/>
      <c r="J24" s="419"/>
    </row>
    <row r="25" spans="1:10" s="420" customFormat="1" ht="16.5" thickBot="1" x14ac:dyDescent="0.35">
      <c r="A25" s="518"/>
      <c r="B25" s="518"/>
      <c r="C25" s="614" t="s">
        <v>180</v>
      </c>
      <c r="D25" s="659"/>
      <c r="E25" s="659"/>
      <c r="F25" s="518"/>
      <c r="G25" s="419"/>
      <c r="H25" s="634" t="s">
        <v>156</v>
      </c>
      <c r="I25" s="419"/>
      <c r="J25" s="647"/>
    </row>
    <row r="26" spans="1:10" s="662" customFormat="1" ht="8.25" customHeight="1" thickBot="1" x14ac:dyDescent="0.35">
      <c r="A26" s="416"/>
      <c r="B26" s="416"/>
      <c r="C26" s="57"/>
      <c r="D26" s="660"/>
      <c r="E26" s="660"/>
      <c r="F26" s="661"/>
      <c r="G26" s="491"/>
      <c r="H26" s="491"/>
      <c r="I26" s="491"/>
      <c r="J26" s="491"/>
    </row>
    <row r="27" spans="1:10" s="420" customFormat="1" x14ac:dyDescent="0.3">
      <c r="A27" s="416"/>
      <c r="B27" s="416"/>
      <c r="C27" s="568" t="s">
        <v>148</v>
      </c>
      <c r="D27" s="569"/>
      <c r="E27" s="570" t="s">
        <v>143</v>
      </c>
      <c r="F27" s="571"/>
      <c r="G27" s="572"/>
      <c r="H27" s="573"/>
      <c r="I27" s="574"/>
      <c r="J27" s="648"/>
    </row>
    <row r="28" spans="1:10" s="420" customFormat="1" x14ac:dyDescent="0.3">
      <c r="A28" s="416"/>
      <c r="B28" s="416"/>
      <c r="C28" s="575"/>
      <c r="D28" s="576"/>
      <c r="E28" s="791" t="s">
        <v>144</v>
      </c>
      <c r="F28" s="792"/>
      <c r="G28" s="572"/>
      <c r="H28" s="577">
        <f>SUM('Honorarangebot samt Nebenkosten'!H108)</f>
        <v>0</v>
      </c>
      <c r="I28" s="574"/>
      <c r="J28" s="648"/>
    </row>
    <row r="29" spans="1:10" s="420" customFormat="1" x14ac:dyDescent="0.3">
      <c r="A29" s="416"/>
      <c r="B29" s="416"/>
      <c r="C29" s="575"/>
      <c r="D29" s="576"/>
      <c r="E29" s="791" t="s">
        <v>147</v>
      </c>
      <c r="F29" s="792"/>
      <c r="G29" s="572"/>
      <c r="H29" s="577">
        <f>SUM('Honorarangebot samt Nebenkosten'!H109)</f>
        <v>0</v>
      </c>
      <c r="I29" s="574"/>
      <c r="J29" s="648"/>
    </row>
    <row r="30" spans="1:10" s="420" customFormat="1" x14ac:dyDescent="0.3">
      <c r="A30" s="416"/>
      <c r="B30" s="416"/>
      <c r="C30" s="575"/>
      <c r="D30" s="576"/>
      <c r="E30" s="791" t="s">
        <v>145</v>
      </c>
      <c r="F30" s="792"/>
      <c r="G30" s="572"/>
      <c r="H30" s="577">
        <f>SUM('Honorarangebot samt Nebenkosten'!H110)</f>
        <v>0</v>
      </c>
      <c r="I30" s="574"/>
      <c r="J30" s="648"/>
    </row>
    <row r="31" spans="1:10" s="420" customFormat="1" x14ac:dyDescent="0.3">
      <c r="A31" s="416"/>
      <c r="B31" s="416"/>
      <c r="C31" s="575" t="s">
        <v>149</v>
      </c>
      <c r="D31" s="576"/>
      <c r="E31" s="578" t="s">
        <v>150</v>
      </c>
      <c r="F31" s="579"/>
      <c r="G31" s="572"/>
      <c r="H31" s="577"/>
      <c r="I31" s="574"/>
      <c r="J31" s="648"/>
    </row>
    <row r="32" spans="1:10" s="420" customFormat="1" x14ac:dyDescent="0.3">
      <c r="A32" s="416"/>
      <c r="B32" s="416"/>
      <c r="C32" s="629"/>
      <c r="D32" s="630"/>
      <c r="E32" s="799" t="s">
        <v>151</v>
      </c>
      <c r="F32" s="800"/>
      <c r="G32" s="572"/>
      <c r="H32" s="580">
        <f>SUM('Honorarangebot samt Nebenkosten'!H112)</f>
        <v>0</v>
      </c>
      <c r="I32" s="574"/>
      <c r="J32" s="648"/>
    </row>
    <row r="33" spans="1:10" s="420" customFormat="1" x14ac:dyDescent="0.3">
      <c r="A33" s="416"/>
      <c r="B33" s="416"/>
      <c r="C33" s="776"/>
      <c r="D33" s="777"/>
      <c r="E33" s="778" t="s">
        <v>188</v>
      </c>
      <c r="F33" s="779"/>
      <c r="G33" s="572"/>
      <c r="H33" s="582">
        <f>SUM('Honorarangebot samt Nebenkosten'!H113)</f>
        <v>0</v>
      </c>
      <c r="I33" s="574"/>
      <c r="J33" s="649"/>
    </row>
    <row r="34" spans="1:10" s="420" customFormat="1" x14ac:dyDescent="0.3">
      <c r="A34" s="416"/>
      <c r="B34" s="416"/>
      <c r="C34" s="785"/>
      <c r="D34" s="786"/>
      <c r="E34" s="631" t="s">
        <v>84</v>
      </c>
      <c r="F34" s="787"/>
      <c r="G34" s="572"/>
      <c r="H34" s="594">
        <f>SUM('Honorarangebot samt Nebenkosten'!H114)</f>
        <v>0</v>
      </c>
      <c r="I34" s="574"/>
      <c r="J34" s="649"/>
    </row>
    <row r="35" spans="1:10" s="420" customFormat="1" x14ac:dyDescent="0.3">
      <c r="A35" s="416"/>
      <c r="B35" s="416"/>
      <c r="C35" s="788"/>
      <c r="D35" s="789"/>
      <c r="E35" s="778" t="s">
        <v>189</v>
      </c>
      <c r="F35" s="790"/>
      <c r="G35" s="572"/>
      <c r="H35" s="780">
        <f>SUM(H33:H34)</f>
        <v>0</v>
      </c>
      <c r="I35" s="574"/>
      <c r="J35" s="649"/>
    </row>
    <row r="36" spans="1:10" s="583" customFormat="1" x14ac:dyDescent="0.3">
      <c r="C36" s="781"/>
      <c r="D36" s="782"/>
      <c r="E36" s="783" t="s">
        <v>162</v>
      </c>
      <c r="F36" s="784"/>
      <c r="G36" s="588"/>
      <c r="H36" s="589">
        <f>SUM('Honorarangebot samt Nebenkosten'!H116)</f>
        <v>0</v>
      </c>
      <c r="I36" s="574"/>
      <c r="J36" s="650"/>
    </row>
    <row r="37" spans="1:10" s="420" customFormat="1" x14ac:dyDescent="0.3">
      <c r="A37" s="416"/>
      <c r="B37" s="416"/>
      <c r="C37" s="590"/>
      <c r="D37" s="591"/>
      <c r="E37" s="592" t="s">
        <v>35</v>
      </c>
      <c r="F37" s="593"/>
      <c r="G37" s="572"/>
      <c r="H37" s="594">
        <f>SUM('Honorarangebot samt Nebenkosten'!H117)</f>
        <v>0</v>
      </c>
      <c r="I37" s="574"/>
      <c r="J37" s="649"/>
    </row>
    <row r="38" spans="1:10" s="601" customFormat="1" x14ac:dyDescent="0.3">
      <c r="A38" s="595"/>
      <c r="B38" s="595"/>
      <c r="C38" s="596" t="s">
        <v>34</v>
      </c>
      <c r="D38" s="597"/>
      <c r="E38" s="598" t="s">
        <v>152</v>
      </c>
      <c r="F38" s="599"/>
      <c r="G38" s="572"/>
      <c r="H38" s="600">
        <f>SUM('Honorarangebot samt Nebenkosten'!H118)</f>
        <v>0</v>
      </c>
      <c r="I38" s="574"/>
      <c r="J38" s="653">
        <f>SUM(H38:I38)</f>
        <v>0</v>
      </c>
    </row>
    <row r="39" spans="1:10" s="420" customFormat="1" x14ac:dyDescent="0.3">
      <c r="A39" s="416"/>
      <c r="B39" s="416"/>
      <c r="C39" s="602" t="s">
        <v>86</v>
      </c>
      <c r="D39" s="603"/>
      <c r="E39" s="604" t="s">
        <v>123</v>
      </c>
      <c r="F39" s="605">
        <f>SUM('Honorarangebot samt Nebenkosten'!F85)</f>
        <v>7.6999999999999999E-2</v>
      </c>
      <c r="G39" s="572"/>
      <c r="H39" s="589">
        <f>SUM('Honorarangebot samt Nebenkosten'!H119)</f>
        <v>0</v>
      </c>
      <c r="I39" s="574"/>
      <c r="J39" s="650"/>
    </row>
    <row r="40" spans="1:10" s="606" customFormat="1" ht="16.5" thickBot="1" x14ac:dyDescent="0.3">
      <c r="C40" s="607" t="s">
        <v>34</v>
      </c>
      <c r="D40" s="608"/>
      <c r="E40" s="609" t="s">
        <v>168</v>
      </c>
      <c r="F40" s="610"/>
      <c r="G40" s="611"/>
      <c r="H40" s="612">
        <f>SUM('Honorarangebot samt Nebenkosten'!H120)</f>
        <v>0</v>
      </c>
      <c r="I40" s="574"/>
      <c r="J40" s="651"/>
    </row>
    <row r="41" spans="1:10" s="420" customFormat="1" x14ac:dyDescent="0.3">
      <c r="A41" s="416"/>
      <c r="B41" s="416"/>
      <c r="C41" s="613"/>
      <c r="D41" s="418"/>
      <c r="E41" s="418"/>
      <c r="F41" s="416"/>
      <c r="G41" s="419"/>
      <c r="I41" s="419"/>
      <c r="J41" s="419"/>
    </row>
    <row r="42" spans="1:10" s="606" customFormat="1" ht="12" customHeight="1" x14ac:dyDescent="0.25">
      <c r="H42" s="685"/>
      <c r="J42" s="686"/>
    </row>
    <row r="43" spans="1:10" s="420" customFormat="1" ht="20.25" customHeight="1" thickBot="1" x14ac:dyDescent="0.35">
      <c r="A43" s="416" t="s">
        <v>176</v>
      </c>
      <c r="B43" s="416"/>
      <c r="C43" s="417" t="s">
        <v>153</v>
      </c>
      <c r="D43" s="418"/>
      <c r="E43" s="418"/>
      <c r="F43" s="416"/>
      <c r="G43" s="419"/>
      <c r="I43" s="419"/>
      <c r="J43" s="419"/>
    </row>
    <row r="44" spans="1:10" s="420" customFormat="1" ht="16.5" thickBot="1" x14ac:dyDescent="0.35">
      <c r="A44" s="416"/>
      <c r="B44" s="416"/>
      <c r="C44" s="614" t="s">
        <v>180</v>
      </c>
      <c r="D44" s="418"/>
      <c r="E44" s="418"/>
      <c r="F44" s="416"/>
      <c r="G44" s="419"/>
      <c r="H44" s="634" t="s">
        <v>156</v>
      </c>
      <c r="I44" s="419"/>
      <c r="J44" s="647"/>
    </row>
    <row r="45" spans="1:10" s="420" customFormat="1" ht="7.5" customHeight="1" thickBot="1" x14ac:dyDescent="0.35">
      <c r="A45" s="416"/>
      <c r="B45" s="416"/>
      <c r="C45" s="613"/>
      <c r="D45" s="418"/>
      <c r="E45" s="418"/>
      <c r="F45" s="416"/>
      <c r="G45" s="419"/>
      <c r="I45" s="419"/>
      <c r="J45" s="419"/>
    </row>
    <row r="46" spans="1:10" s="416" customFormat="1" x14ac:dyDescent="0.3">
      <c r="C46" s="568" t="s">
        <v>37</v>
      </c>
      <c r="D46" s="569"/>
      <c r="E46" s="570" t="s">
        <v>38</v>
      </c>
      <c r="F46" s="571"/>
      <c r="G46" s="572"/>
      <c r="H46" s="573"/>
      <c r="I46" s="574"/>
      <c r="J46" s="648"/>
    </row>
    <row r="47" spans="1:10" s="416" customFormat="1" x14ac:dyDescent="0.3">
      <c r="C47" s="575"/>
      <c r="D47" s="576"/>
      <c r="E47" s="791" t="s">
        <v>102</v>
      </c>
      <c r="F47" s="792"/>
      <c r="G47" s="572"/>
      <c r="H47" s="641">
        <f>SUM('Honorarangebot samt Nebenkosten'!H128)</f>
        <v>0</v>
      </c>
      <c r="I47" s="574"/>
      <c r="J47" s="649"/>
    </row>
    <row r="48" spans="1:10" s="518" customFormat="1" x14ac:dyDescent="0.3">
      <c r="C48" s="584"/>
      <c r="D48" s="585"/>
      <c r="E48" s="586" t="s">
        <v>105</v>
      </c>
      <c r="F48" s="587"/>
      <c r="G48" s="572"/>
      <c r="H48" s="642">
        <f>SUM('Honorarangebot samt Nebenkosten'!H129)</f>
        <v>0</v>
      </c>
      <c r="I48" s="574"/>
      <c r="J48" s="649"/>
    </row>
    <row r="49" spans="1:10" s="416" customFormat="1" x14ac:dyDescent="0.3">
      <c r="C49" s="590"/>
      <c r="D49" s="591"/>
      <c r="E49" s="592" t="s">
        <v>35</v>
      </c>
      <c r="F49" s="593"/>
      <c r="G49" s="572"/>
      <c r="H49" s="594">
        <f>SUM('Honorarangebot samt Nebenkosten'!H130)</f>
        <v>0</v>
      </c>
      <c r="I49" s="574"/>
      <c r="J49" s="649"/>
    </row>
    <row r="50" spans="1:10" s="420" customFormat="1" x14ac:dyDescent="0.3">
      <c r="A50" s="416"/>
      <c r="B50" s="416"/>
      <c r="C50" s="596" t="s">
        <v>34</v>
      </c>
      <c r="D50" s="597"/>
      <c r="E50" s="598" t="s">
        <v>169</v>
      </c>
      <c r="F50" s="599"/>
      <c r="G50" s="419"/>
      <c r="H50" s="600">
        <f>SUM('Honorarangebot samt Nebenkosten'!H131)</f>
        <v>0</v>
      </c>
      <c r="I50" s="615"/>
      <c r="J50" s="653">
        <f>SUM(H50:I50)</f>
        <v>0</v>
      </c>
    </row>
    <row r="51" spans="1:10" s="420" customFormat="1" x14ac:dyDescent="0.3">
      <c r="A51" s="416"/>
      <c r="B51" s="416"/>
      <c r="C51" s="602" t="s">
        <v>86</v>
      </c>
      <c r="D51" s="603"/>
      <c r="E51" s="604" t="s">
        <v>123</v>
      </c>
      <c r="F51" s="605">
        <f>SUM('Honorarangebot samt Nebenkosten'!F85)</f>
        <v>7.6999999999999999E-2</v>
      </c>
      <c r="G51" s="419"/>
      <c r="H51" s="589">
        <f>$F$39*H50</f>
        <v>0</v>
      </c>
      <c r="I51" s="615"/>
      <c r="J51" s="650"/>
    </row>
    <row r="52" spans="1:10" s="420" customFormat="1" ht="16.5" thickBot="1" x14ac:dyDescent="0.35">
      <c r="A52" s="416"/>
      <c r="B52" s="416"/>
      <c r="C52" s="607" t="s">
        <v>34</v>
      </c>
      <c r="D52" s="608"/>
      <c r="E52" s="609" t="s">
        <v>146</v>
      </c>
      <c r="F52" s="610"/>
      <c r="G52" s="419"/>
      <c r="H52" s="612">
        <f>SUM(H50:H51)</f>
        <v>0</v>
      </c>
      <c r="I52" s="615"/>
      <c r="J52" s="651"/>
    </row>
    <row r="53" spans="1:10" s="420" customFormat="1" x14ac:dyDescent="0.3">
      <c r="A53" s="416"/>
      <c r="B53" s="416"/>
      <c r="C53" s="613"/>
      <c r="D53" s="418"/>
      <c r="E53" s="418"/>
      <c r="F53" s="416"/>
      <c r="G53" s="419"/>
      <c r="I53" s="419"/>
      <c r="J53" s="419"/>
    </row>
    <row r="54" spans="1:10" s="420" customFormat="1" ht="11.25" customHeight="1" x14ac:dyDescent="0.3">
      <c r="A54" s="416"/>
      <c r="B54" s="416"/>
      <c r="C54" s="613"/>
      <c r="D54" s="418"/>
      <c r="E54" s="418"/>
      <c r="F54" s="416"/>
      <c r="G54" s="419"/>
      <c r="I54" s="419"/>
      <c r="J54" s="419"/>
    </row>
    <row r="55" spans="1:10" s="420" customFormat="1" ht="20.25" customHeight="1" thickBot="1" x14ac:dyDescent="0.35">
      <c r="A55" s="416" t="s">
        <v>177</v>
      </c>
      <c r="B55" s="416"/>
      <c r="C55" s="417" t="s">
        <v>164</v>
      </c>
      <c r="D55" s="418"/>
      <c r="E55" s="418"/>
      <c r="F55" s="416"/>
      <c r="G55" s="419"/>
      <c r="I55" s="419"/>
      <c r="J55" s="419"/>
    </row>
    <row r="56" spans="1:10" s="420" customFormat="1" ht="16.5" thickBot="1" x14ac:dyDescent="0.35">
      <c r="A56" s="416"/>
      <c r="B56" s="416"/>
      <c r="C56" s="614" t="s">
        <v>180</v>
      </c>
      <c r="D56" s="418"/>
      <c r="E56" s="418"/>
      <c r="F56" s="416"/>
      <c r="G56" s="419"/>
      <c r="H56" s="634" t="s">
        <v>156</v>
      </c>
      <c r="I56" s="419"/>
      <c r="J56" s="647"/>
    </row>
    <row r="57" spans="1:10" s="420" customFormat="1" ht="9" customHeight="1" thickBot="1" x14ac:dyDescent="0.35">
      <c r="A57" s="416"/>
      <c r="B57" s="416"/>
      <c r="C57" s="613"/>
      <c r="D57" s="418"/>
      <c r="E57" s="418"/>
      <c r="F57" s="416"/>
      <c r="G57" s="419"/>
      <c r="I57" s="419"/>
      <c r="J57" s="419"/>
    </row>
    <row r="58" spans="1:10" s="416" customFormat="1" x14ac:dyDescent="0.3">
      <c r="C58" s="568" t="s">
        <v>45</v>
      </c>
      <c r="D58" s="569"/>
      <c r="E58" s="570" t="s">
        <v>46</v>
      </c>
      <c r="F58" s="571"/>
      <c r="G58" s="572"/>
      <c r="H58" s="573"/>
      <c r="I58" s="574"/>
      <c r="J58" s="648"/>
    </row>
    <row r="59" spans="1:10" s="416" customFormat="1" x14ac:dyDescent="0.3">
      <c r="C59" s="575"/>
      <c r="D59" s="576"/>
      <c r="E59" s="791" t="s">
        <v>102</v>
      </c>
      <c r="F59" s="792"/>
      <c r="G59" s="572"/>
      <c r="H59" s="641">
        <f>SUM('Honorarangebot samt Nebenkosten'!H140)</f>
        <v>0</v>
      </c>
      <c r="I59" s="574"/>
      <c r="J59" s="649"/>
    </row>
    <row r="60" spans="1:10" s="518" customFormat="1" x14ac:dyDescent="0.3">
      <c r="C60" s="616" t="s">
        <v>49</v>
      </c>
      <c r="D60" s="617"/>
      <c r="E60" s="618" t="s">
        <v>165</v>
      </c>
      <c r="F60" s="619"/>
      <c r="G60" s="572"/>
      <c r="H60" s="642"/>
      <c r="I60" s="574"/>
      <c r="J60" s="649"/>
    </row>
    <row r="61" spans="1:10" s="518" customFormat="1" x14ac:dyDescent="0.3">
      <c r="C61" s="620"/>
      <c r="D61" s="621"/>
      <c r="E61" s="622" t="s">
        <v>102</v>
      </c>
      <c r="F61" s="623"/>
      <c r="G61" s="572"/>
      <c r="H61" s="643">
        <f>SUM('Honorarangebot samt Nebenkosten'!H142)</f>
        <v>0</v>
      </c>
      <c r="I61" s="574"/>
      <c r="J61" s="649"/>
    </row>
    <row r="62" spans="1:10" s="518" customFormat="1" x14ac:dyDescent="0.3">
      <c r="C62" s="624" t="s">
        <v>34</v>
      </c>
      <c r="D62" s="625"/>
      <c r="E62" s="626" t="s">
        <v>166</v>
      </c>
      <c r="F62" s="627"/>
      <c r="G62" s="572"/>
      <c r="H62" s="644">
        <f>SUM('Honorarangebot samt Nebenkosten'!H143)</f>
        <v>0</v>
      </c>
      <c r="I62" s="574"/>
      <c r="J62" s="649"/>
    </row>
    <row r="63" spans="1:10" s="518" customFormat="1" x14ac:dyDescent="0.3">
      <c r="C63" s="628"/>
      <c r="D63" s="625"/>
      <c r="E63" s="586" t="s">
        <v>105</v>
      </c>
      <c r="F63" s="627"/>
      <c r="G63" s="572"/>
      <c r="H63" s="644">
        <f>SUM('Honorarangebot samt Nebenkosten'!H144)</f>
        <v>0</v>
      </c>
      <c r="I63" s="574"/>
      <c r="J63" s="649"/>
    </row>
    <row r="64" spans="1:10" s="416" customFormat="1" x14ac:dyDescent="0.3">
      <c r="C64" s="590"/>
      <c r="D64" s="591"/>
      <c r="E64" s="592" t="s">
        <v>35</v>
      </c>
      <c r="F64" s="593"/>
      <c r="G64" s="572"/>
      <c r="H64" s="594">
        <f>SUM('Honorarangebot samt Nebenkosten'!H145)</f>
        <v>0</v>
      </c>
      <c r="I64" s="574"/>
      <c r="J64" s="649"/>
    </row>
    <row r="65" spans="1:10" s="420" customFormat="1" x14ac:dyDescent="0.3">
      <c r="A65" s="416"/>
      <c r="B65" s="416"/>
      <c r="C65" s="596" t="s">
        <v>34</v>
      </c>
      <c r="D65" s="597"/>
      <c r="E65" s="598" t="s">
        <v>169</v>
      </c>
      <c r="F65" s="599"/>
      <c r="G65" s="419"/>
      <c r="H65" s="600">
        <f>SUM('Honorarangebot samt Nebenkosten'!H146)</f>
        <v>0</v>
      </c>
      <c r="I65" s="615"/>
      <c r="J65" s="653">
        <f>SUM(H65:I65)</f>
        <v>0</v>
      </c>
    </row>
    <row r="66" spans="1:10" s="420" customFormat="1" x14ac:dyDescent="0.3">
      <c r="A66" s="416"/>
      <c r="B66" s="416"/>
      <c r="C66" s="602" t="s">
        <v>86</v>
      </c>
      <c r="D66" s="603"/>
      <c r="E66" s="604" t="s">
        <v>123</v>
      </c>
      <c r="F66" s="605">
        <f>SUM('Honorarangebot samt Nebenkosten'!F85)</f>
        <v>7.6999999999999999E-2</v>
      </c>
      <c r="G66" s="419"/>
      <c r="H66" s="589">
        <f>SUM('Honorarangebot samt Nebenkosten'!H147)</f>
        <v>0</v>
      </c>
      <c r="I66" s="615"/>
      <c r="J66" s="650"/>
    </row>
    <row r="67" spans="1:10" s="420" customFormat="1" ht="16.5" thickBot="1" x14ac:dyDescent="0.35">
      <c r="A67" s="416"/>
      <c r="B67" s="416"/>
      <c r="C67" s="607" t="s">
        <v>34</v>
      </c>
      <c r="D67" s="608"/>
      <c r="E67" s="609" t="s">
        <v>146</v>
      </c>
      <c r="F67" s="610"/>
      <c r="G67" s="419"/>
      <c r="H67" s="612">
        <f>SUM('Honorarangebot samt Nebenkosten'!H148)</f>
        <v>0</v>
      </c>
      <c r="I67" s="615"/>
      <c r="J67" s="651"/>
    </row>
    <row r="68" spans="1:10" s="420" customFormat="1" x14ac:dyDescent="0.3">
      <c r="A68" s="416"/>
      <c r="B68" s="416"/>
      <c r="C68" s="613"/>
      <c r="D68" s="418"/>
      <c r="E68" s="418"/>
      <c r="F68" s="416"/>
      <c r="G68" s="419"/>
      <c r="I68" s="419"/>
      <c r="J68" s="419"/>
    </row>
    <row r="69" spans="1:10" s="420" customFormat="1" ht="12" customHeight="1" x14ac:dyDescent="0.3">
      <c r="A69" s="416"/>
      <c r="B69" s="416"/>
      <c r="C69" s="613"/>
      <c r="D69" s="418"/>
      <c r="E69" s="418"/>
      <c r="F69" s="416"/>
      <c r="G69" s="419"/>
      <c r="I69" s="419"/>
      <c r="J69" s="419"/>
    </row>
    <row r="70" spans="1:10" s="420" customFormat="1" ht="20.25" customHeight="1" thickBot="1" x14ac:dyDescent="0.35">
      <c r="A70" s="416" t="s">
        <v>179</v>
      </c>
      <c r="B70" s="416"/>
      <c r="C70" s="417" t="s">
        <v>170</v>
      </c>
      <c r="D70" s="418"/>
      <c r="E70" s="418"/>
      <c r="F70" s="416"/>
      <c r="G70" s="419"/>
      <c r="I70" s="419"/>
      <c r="J70" s="419"/>
    </row>
    <row r="71" spans="1:10" s="420" customFormat="1" ht="16.5" thickBot="1" x14ac:dyDescent="0.35">
      <c r="A71" s="416"/>
      <c r="B71" s="416"/>
      <c r="C71" s="614" t="s">
        <v>180</v>
      </c>
      <c r="D71" s="418"/>
      <c r="E71" s="418"/>
      <c r="F71" s="416"/>
      <c r="G71" s="419"/>
      <c r="H71" s="634" t="s">
        <v>156</v>
      </c>
      <c r="I71" s="419"/>
      <c r="J71" s="647"/>
    </row>
    <row r="72" spans="1:10" s="420" customFormat="1" ht="9" customHeight="1" thickBot="1" x14ac:dyDescent="0.35">
      <c r="A72" s="416"/>
      <c r="B72" s="416"/>
      <c r="C72" s="613"/>
      <c r="D72" s="418"/>
      <c r="E72" s="418"/>
      <c r="F72" s="416"/>
      <c r="G72" s="419"/>
      <c r="I72" s="419"/>
      <c r="J72" s="419"/>
    </row>
    <row r="73" spans="1:10" s="416" customFormat="1" x14ac:dyDescent="0.3">
      <c r="C73" s="568" t="s">
        <v>51</v>
      </c>
      <c r="D73" s="569"/>
      <c r="E73" s="570" t="s">
        <v>171</v>
      </c>
      <c r="F73" s="571"/>
      <c r="G73" s="572"/>
      <c r="H73" s="573"/>
      <c r="I73" s="574"/>
      <c r="J73" s="648"/>
    </row>
    <row r="74" spans="1:10" s="416" customFormat="1" x14ac:dyDescent="0.3">
      <c r="C74" s="575"/>
      <c r="D74" s="576"/>
      <c r="E74" s="791" t="s">
        <v>102</v>
      </c>
      <c r="F74" s="792"/>
      <c r="G74" s="572"/>
      <c r="H74" s="641">
        <f>SUM('Honorarangebot samt Nebenkosten'!H155)</f>
        <v>1.0000000000000002E-6</v>
      </c>
      <c r="I74" s="574"/>
      <c r="J74" s="649"/>
    </row>
    <row r="75" spans="1:10" s="416" customFormat="1" x14ac:dyDescent="0.3">
      <c r="C75" s="575" t="s">
        <v>54</v>
      </c>
      <c r="D75" s="576"/>
      <c r="E75" s="578" t="s">
        <v>130</v>
      </c>
      <c r="F75" s="579"/>
      <c r="G75" s="572"/>
      <c r="H75" s="641"/>
      <c r="I75" s="574"/>
      <c r="J75" s="649"/>
    </row>
    <row r="76" spans="1:10" s="416" customFormat="1" x14ac:dyDescent="0.3">
      <c r="C76" s="575"/>
      <c r="D76" s="576"/>
      <c r="E76" s="581" t="s">
        <v>102</v>
      </c>
      <c r="F76" s="579"/>
      <c r="G76" s="572"/>
      <c r="H76" s="641">
        <f>SUM('Honorarangebot samt Nebenkosten'!H157)</f>
        <v>1.0000000000000002E-6</v>
      </c>
      <c r="I76" s="574"/>
      <c r="J76" s="649"/>
    </row>
    <row r="77" spans="1:10" s="416" customFormat="1" x14ac:dyDescent="0.3">
      <c r="C77" s="575" t="s">
        <v>57</v>
      </c>
      <c r="D77" s="576"/>
      <c r="E77" s="578" t="s">
        <v>58</v>
      </c>
      <c r="F77" s="579"/>
      <c r="G77" s="572"/>
      <c r="H77" s="641"/>
      <c r="I77" s="574"/>
      <c r="J77" s="649"/>
    </row>
    <row r="78" spans="1:10" s="416" customFormat="1" x14ac:dyDescent="0.3">
      <c r="C78" s="575"/>
      <c r="D78" s="576"/>
      <c r="E78" s="581" t="s">
        <v>102</v>
      </c>
      <c r="F78" s="579"/>
      <c r="G78" s="572"/>
      <c r="H78" s="641">
        <f>SUM('Honorarangebot samt Nebenkosten'!H159)</f>
        <v>0</v>
      </c>
      <c r="I78" s="574"/>
      <c r="J78" s="649"/>
    </row>
    <row r="79" spans="1:10" s="416" customFormat="1" x14ac:dyDescent="0.3">
      <c r="C79" s="575" t="s">
        <v>89</v>
      </c>
      <c r="D79" s="576"/>
      <c r="E79" s="578" t="s">
        <v>90</v>
      </c>
      <c r="F79" s="579"/>
      <c r="G79" s="572"/>
      <c r="H79" s="641"/>
      <c r="I79" s="574"/>
      <c r="J79" s="649"/>
    </row>
    <row r="80" spans="1:10" s="416" customFormat="1" x14ac:dyDescent="0.3">
      <c r="C80" s="629"/>
      <c r="D80" s="630"/>
      <c r="E80" s="631" t="s">
        <v>102</v>
      </c>
      <c r="F80" s="632"/>
      <c r="G80" s="572"/>
      <c r="H80" s="594">
        <f>SUM('Honorarangebot samt Nebenkosten'!H161)</f>
        <v>0</v>
      </c>
      <c r="I80" s="574"/>
      <c r="J80" s="649"/>
    </row>
    <row r="81" spans="1:10" s="518" customFormat="1" x14ac:dyDescent="0.3">
      <c r="C81" s="628" t="s">
        <v>34</v>
      </c>
      <c r="D81" s="625"/>
      <c r="E81" s="626" t="s">
        <v>166</v>
      </c>
      <c r="F81" s="627"/>
      <c r="G81" s="572"/>
      <c r="H81" s="644">
        <f>SUM('Honorarangebot samt Nebenkosten'!H162)</f>
        <v>2.0000000000000003E-6</v>
      </c>
      <c r="I81" s="574"/>
      <c r="J81" s="649"/>
    </row>
    <row r="82" spans="1:10" s="518" customFormat="1" x14ac:dyDescent="0.3">
      <c r="C82" s="628"/>
      <c r="D82" s="625"/>
      <c r="E82" s="586" t="s">
        <v>105</v>
      </c>
      <c r="F82" s="627"/>
      <c r="G82" s="572"/>
      <c r="H82" s="644">
        <f>SUM('Honorarangebot samt Nebenkosten'!H163)</f>
        <v>6.0000000000000008E-8</v>
      </c>
      <c r="I82" s="574"/>
      <c r="J82" s="649"/>
    </row>
    <row r="83" spans="1:10" s="416" customFormat="1" x14ac:dyDescent="0.3">
      <c r="C83" s="590"/>
      <c r="D83" s="591"/>
      <c r="E83" s="592" t="s">
        <v>35</v>
      </c>
      <c r="F83" s="593"/>
      <c r="G83" s="572"/>
      <c r="H83" s="594">
        <f>SUM('Honorarangebot samt Nebenkosten'!H164)</f>
        <v>0</v>
      </c>
      <c r="I83" s="574"/>
      <c r="J83" s="649"/>
    </row>
    <row r="84" spans="1:10" s="420" customFormat="1" x14ac:dyDescent="0.3">
      <c r="A84" s="416"/>
      <c r="B84" s="416"/>
      <c r="C84" s="596" t="s">
        <v>34</v>
      </c>
      <c r="D84" s="597"/>
      <c r="E84" s="598" t="s">
        <v>169</v>
      </c>
      <c r="F84" s="599"/>
      <c r="G84" s="419"/>
      <c r="H84" s="600">
        <f>SUM('Honorarangebot samt Nebenkosten'!H165)</f>
        <v>2.0600000000000002E-6</v>
      </c>
      <c r="I84" s="615"/>
      <c r="J84" s="653">
        <f>SUM(H84:I84)</f>
        <v>2.0600000000000002E-6</v>
      </c>
    </row>
    <row r="85" spans="1:10" s="420" customFormat="1" x14ac:dyDescent="0.3">
      <c r="A85" s="416"/>
      <c r="B85" s="416"/>
      <c r="C85" s="602" t="s">
        <v>86</v>
      </c>
      <c r="D85" s="603"/>
      <c r="E85" s="604" t="s">
        <v>123</v>
      </c>
      <c r="F85" s="605">
        <f>SUM('Honorarangebot samt Nebenkosten'!F85)</f>
        <v>7.6999999999999999E-2</v>
      </c>
      <c r="G85" s="419"/>
      <c r="H85" s="589">
        <f>SUM('Honorarangebot samt Nebenkosten'!H166)</f>
        <v>1.5862E-7</v>
      </c>
      <c r="I85" s="615"/>
      <c r="J85" s="650"/>
    </row>
    <row r="86" spans="1:10" s="420" customFormat="1" ht="16.5" thickBot="1" x14ac:dyDescent="0.35">
      <c r="A86" s="416"/>
      <c r="B86" s="416"/>
      <c r="C86" s="607" t="s">
        <v>34</v>
      </c>
      <c r="D86" s="608"/>
      <c r="E86" s="609" t="s">
        <v>146</v>
      </c>
      <c r="F86" s="610"/>
      <c r="G86" s="419"/>
      <c r="H86" s="612">
        <f>SUM('Honorarangebot samt Nebenkosten'!H167)</f>
        <v>2.2186200000000004E-6</v>
      </c>
      <c r="I86" s="615"/>
      <c r="J86" s="651"/>
    </row>
    <row r="87" spans="1:10" s="420" customFormat="1" x14ac:dyDescent="0.3">
      <c r="A87" s="416"/>
      <c r="B87" s="416"/>
      <c r="C87" s="613"/>
      <c r="D87" s="418"/>
      <c r="E87" s="418"/>
      <c r="F87" s="416"/>
      <c r="G87" s="419"/>
      <c r="I87" s="419"/>
      <c r="J87" s="419"/>
    </row>
    <row r="88" spans="1:10" s="420" customFormat="1" x14ac:dyDescent="0.3">
      <c r="A88" s="416"/>
      <c r="B88" s="416"/>
      <c r="C88" s="675" t="s">
        <v>181</v>
      </c>
      <c r="D88" s="676"/>
      <c r="E88" s="676"/>
      <c r="F88" s="677"/>
      <c r="G88" s="677"/>
      <c r="H88" s="677"/>
      <c r="I88" s="680" t="s">
        <v>4</v>
      </c>
      <c r="J88" s="678">
        <f>SUM(J38+J50+J65+J84)</f>
        <v>2.0600000000000002E-6</v>
      </c>
    </row>
    <row r="89" spans="1:10" s="420" customFormat="1" x14ac:dyDescent="0.3">
      <c r="A89" s="416"/>
      <c r="B89" s="416"/>
      <c r="C89" s="679" t="s">
        <v>186</v>
      </c>
      <c r="D89" s="418"/>
      <c r="E89" s="418"/>
      <c r="F89" s="416"/>
      <c r="G89" s="419"/>
      <c r="I89" s="419"/>
      <c r="J89" s="419"/>
    </row>
    <row r="90" spans="1:10" s="420" customFormat="1" ht="7.5" customHeight="1" x14ac:dyDescent="0.3">
      <c r="A90" s="416"/>
      <c r="B90" s="416"/>
      <c r="C90" s="613"/>
      <c r="D90" s="418"/>
      <c r="E90" s="418"/>
      <c r="F90" s="416"/>
      <c r="G90" s="419"/>
      <c r="I90" s="419"/>
      <c r="J90" s="419"/>
    </row>
    <row r="91" spans="1:10" s="420" customFormat="1" x14ac:dyDescent="0.3">
      <c r="A91" s="416"/>
      <c r="B91" s="416"/>
      <c r="C91" s="613"/>
      <c r="D91" s="418"/>
      <c r="E91" s="418"/>
      <c r="F91" s="416"/>
      <c r="G91" s="419"/>
      <c r="I91" s="419"/>
      <c r="J91" s="419"/>
    </row>
    <row r="92" spans="1:10" s="420" customFormat="1" ht="36.75" customHeight="1" x14ac:dyDescent="0.25">
      <c r="A92" s="416" t="s">
        <v>178</v>
      </c>
      <c r="B92" s="416"/>
      <c r="C92" s="687" t="s">
        <v>172</v>
      </c>
      <c r="D92" s="663"/>
      <c r="E92" s="663"/>
      <c r="F92" s="664"/>
      <c r="G92" s="419"/>
      <c r="H92" s="796"/>
      <c r="I92" s="797"/>
      <c r="J92" s="798"/>
    </row>
    <row r="93" spans="1:10" s="420" customFormat="1" x14ac:dyDescent="0.25">
      <c r="A93" s="416"/>
      <c r="B93" s="416"/>
      <c r="C93" s="606"/>
      <c r="D93" s="418"/>
      <c r="E93" s="418"/>
      <c r="F93" s="416"/>
      <c r="G93" s="419"/>
      <c r="I93" s="419"/>
      <c r="J93" s="419"/>
    </row>
    <row r="94" spans="1:10" s="420" customFormat="1" ht="34.5" customHeight="1" x14ac:dyDescent="0.25">
      <c r="A94" s="416"/>
      <c r="B94" s="416"/>
      <c r="C94" s="687" t="s">
        <v>173</v>
      </c>
      <c r="D94" s="663"/>
      <c r="E94" s="663"/>
      <c r="F94" s="664"/>
      <c r="G94" s="419"/>
      <c r="H94" s="796"/>
      <c r="I94" s="797"/>
      <c r="J94" s="798"/>
    </row>
    <row r="95" spans="1:10" s="420" customFormat="1" ht="12" customHeight="1" x14ac:dyDescent="0.3">
      <c r="A95" s="416"/>
      <c r="B95" s="416"/>
      <c r="C95" s="613"/>
      <c r="D95" s="418"/>
      <c r="E95" s="418"/>
      <c r="F95" s="416"/>
      <c r="G95" s="419"/>
      <c r="I95" s="419"/>
      <c r="J95" s="419"/>
    </row>
    <row r="96" spans="1:10" s="420" customFormat="1" ht="12" customHeight="1" x14ac:dyDescent="0.3">
      <c r="A96" s="416"/>
      <c r="B96" s="416"/>
      <c r="C96" s="613"/>
      <c r="D96" s="418"/>
      <c r="E96" s="418"/>
      <c r="F96" s="416"/>
      <c r="G96" s="419"/>
      <c r="I96" s="419"/>
      <c r="J96" s="419"/>
    </row>
    <row r="97" spans="1:10" s="420" customFormat="1" ht="12" customHeight="1" x14ac:dyDescent="0.3">
      <c r="A97" s="416"/>
      <c r="B97" s="416"/>
      <c r="C97" s="613"/>
      <c r="D97" s="418"/>
      <c r="E97" s="418"/>
      <c r="F97" s="416"/>
      <c r="G97" s="419"/>
      <c r="I97" s="419"/>
      <c r="J97" s="419"/>
    </row>
    <row r="98" spans="1:10" s="420" customFormat="1" ht="12" customHeight="1" x14ac:dyDescent="0.3">
      <c r="A98" s="416"/>
      <c r="B98" s="416"/>
      <c r="C98" s="613"/>
      <c r="D98" s="418"/>
      <c r="E98" s="418"/>
      <c r="F98" s="416"/>
      <c r="G98" s="419"/>
      <c r="I98" s="419"/>
      <c r="J98" s="419"/>
    </row>
    <row r="99" spans="1:10" s="420" customFormat="1" ht="12" customHeight="1" x14ac:dyDescent="0.3">
      <c r="A99" s="416"/>
      <c r="B99" s="416"/>
      <c r="C99" s="613"/>
      <c r="D99" s="418"/>
      <c r="E99" s="418"/>
      <c r="F99" s="416"/>
      <c r="G99" s="419"/>
      <c r="I99" s="419"/>
      <c r="J99" s="419"/>
    </row>
    <row r="100" spans="1:10" s="420" customFormat="1" ht="12" customHeight="1" x14ac:dyDescent="0.3">
      <c r="A100" s="416"/>
      <c r="B100" s="416"/>
      <c r="C100" s="613"/>
      <c r="D100" s="418"/>
      <c r="E100" s="418"/>
      <c r="F100" s="416"/>
      <c r="G100" s="419"/>
      <c r="I100" s="419"/>
      <c r="J100" s="419"/>
    </row>
    <row r="101" spans="1:10" s="420" customFormat="1" ht="12" customHeight="1" x14ac:dyDescent="0.3">
      <c r="A101" s="416"/>
      <c r="B101" s="416"/>
      <c r="C101" s="613"/>
      <c r="D101" s="418"/>
      <c r="E101" s="418"/>
      <c r="F101" s="416"/>
      <c r="G101" s="419"/>
      <c r="I101" s="419"/>
      <c r="J101" s="419"/>
    </row>
    <row r="102" spans="1:10" s="420" customFormat="1" ht="12" customHeight="1" x14ac:dyDescent="0.3">
      <c r="A102" s="416"/>
      <c r="B102" s="416"/>
      <c r="C102" s="613"/>
      <c r="D102" s="418"/>
      <c r="E102" s="418"/>
      <c r="F102" s="416"/>
      <c r="G102" s="419"/>
      <c r="I102" s="419"/>
      <c r="J102" s="419"/>
    </row>
    <row r="103" spans="1:10" s="420" customFormat="1" ht="12" customHeight="1" x14ac:dyDescent="0.3">
      <c r="A103" s="416"/>
      <c r="B103" s="416"/>
      <c r="C103" s="613"/>
      <c r="D103" s="418"/>
      <c r="E103" s="418"/>
      <c r="F103" s="416"/>
      <c r="G103" s="419"/>
      <c r="I103" s="419"/>
      <c r="J103" s="419"/>
    </row>
    <row r="104" spans="1:10" s="606" customFormat="1" x14ac:dyDescent="0.25">
      <c r="C104" s="665"/>
      <c r="D104" s="666"/>
      <c r="E104" s="667"/>
      <c r="G104" s="635"/>
      <c r="I104" s="635"/>
      <c r="J104" s="635"/>
    </row>
    <row r="105" spans="1:10" s="420" customFormat="1" x14ac:dyDescent="0.25">
      <c r="A105" s="416"/>
      <c r="B105" s="416"/>
      <c r="C105" s="668"/>
      <c r="D105" s="669"/>
      <c r="E105" s="419"/>
      <c r="F105" s="419"/>
      <c r="G105" s="419"/>
      <c r="H105" s="419"/>
      <c r="I105" s="419"/>
      <c r="J105" s="419"/>
    </row>
    <row r="106" spans="1:10" s="606" customFormat="1" ht="5.0999999999999996" customHeight="1" x14ac:dyDescent="0.25">
      <c r="C106" s="665"/>
      <c r="D106" s="666"/>
      <c r="E106" s="667"/>
      <c r="G106" s="635"/>
      <c r="H106" s="635"/>
      <c r="I106" s="635"/>
      <c r="J106" s="635"/>
    </row>
    <row r="107" spans="1:10" s="606" customFormat="1" x14ac:dyDescent="0.25">
      <c r="C107" s="665"/>
      <c r="D107" s="666"/>
      <c r="E107" s="667"/>
      <c r="G107" s="635"/>
      <c r="H107" s="636"/>
      <c r="I107" s="635"/>
      <c r="J107" s="652"/>
    </row>
    <row r="108" spans="1:10" s="606" customFormat="1" x14ac:dyDescent="0.25">
      <c r="C108" s="665"/>
      <c r="D108" s="666"/>
      <c r="E108" s="667"/>
      <c r="G108" s="635"/>
      <c r="H108" s="637"/>
      <c r="I108" s="635"/>
      <c r="J108" s="635"/>
    </row>
    <row r="109" spans="1:10" s="606" customFormat="1" x14ac:dyDescent="0.25">
      <c r="C109" s="665"/>
      <c r="D109" s="666"/>
      <c r="E109" s="667"/>
      <c r="G109" s="635"/>
      <c r="I109" s="635"/>
      <c r="J109" s="635"/>
    </row>
    <row r="110" spans="1:10" s="606" customFormat="1" x14ac:dyDescent="0.25">
      <c r="C110" s="665"/>
      <c r="D110" s="666"/>
      <c r="E110" s="667"/>
      <c r="G110" s="635"/>
      <c r="I110" s="635"/>
      <c r="J110" s="635"/>
    </row>
    <row r="111" spans="1:10" s="606" customFormat="1" x14ac:dyDescent="0.25">
      <c r="C111" s="665"/>
      <c r="D111" s="666"/>
      <c r="E111" s="667"/>
      <c r="G111" s="635"/>
      <c r="I111" s="635"/>
      <c r="J111" s="635"/>
    </row>
    <row r="112" spans="1:10" s="606" customFormat="1" x14ac:dyDescent="0.25">
      <c r="C112" s="665"/>
      <c r="D112" s="666"/>
      <c r="E112" s="667"/>
      <c r="G112" s="635"/>
      <c r="I112" s="635"/>
      <c r="J112" s="635"/>
    </row>
    <row r="113" spans="1:10" s="670" customFormat="1" x14ac:dyDescent="0.25">
      <c r="A113" s="606"/>
      <c r="B113" s="606"/>
      <c r="C113" s="665"/>
      <c r="D113" s="666"/>
      <c r="E113" s="667"/>
      <c r="F113" s="606"/>
      <c r="G113" s="635"/>
      <c r="H113" s="606"/>
      <c r="I113" s="635"/>
      <c r="J113" s="635"/>
    </row>
    <row r="114" spans="1:10" s="670" customFormat="1" x14ac:dyDescent="0.25">
      <c r="A114" s="606"/>
      <c r="B114" s="606"/>
      <c r="C114" s="665"/>
      <c r="D114" s="666"/>
      <c r="E114" s="667"/>
      <c r="F114" s="606"/>
      <c r="G114" s="635"/>
      <c r="H114" s="606"/>
      <c r="I114" s="635"/>
      <c r="J114" s="635"/>
    </row>
    <row r="115" spans="1:10" s="670" customFormat="1" x14ac:dyDescent="0.25">
      <c r="A115" s="606"/>
      <c r="B115" s="606"/>
      <c r="C115" s="665"/>
      <c r="D115" s="666"/>
      <c r="E115" s="667"/>
      <c r="F115" s="606"/>
      <c r="G115" s="635"/>
      <c r="H115" s="606"/>
      <c r="I115" s="635"/>
      <c r="J115" s="635"/>
    </row>
    <row r="116" spans="1:10" s="606" customFormat="1" x14ac:dyDescent="0.25">
      <c r="C116" s="665"/>
      <c r="D116" s="666"/>
      <c r="E116" s="667"/>
      <c r="G116" s="635"/>
      <c r="I116" s="635"/>
      <c r="J116" s="635"/>
    </row>
  </sheetData>
  <sheetProtection algorithmName="SHA-512" hashValue="8gcLCxKMWp4z8sz7IuQda6/mX7un8WuMMVUmrGUMOXrznBxZjS70eLdMAR0uLbGF6WniQyn7zrQ9T2ZI0c/a4A==" saltValue="1o8SybU0KmJB8LQAT3fonQ==" spinCount="100000" sheet="1" selectLockedCells="1"/>
  <mergeCells count="10">
    <mergeCell ref="E74:F74"/>
    <mergeCell ref="A21:J21"/>
    <mergeCell ref="H92:J92"/>
    <mergeCell ref="H94:J94"/>
    <mergeCell ref="E28:F28"/>
    <mergeCell ref="E29:F29"/>
    <mergeCell ref="E30:F30"/>
    <mergeCell ref="E32:F32"/>
    <mergeCell ref="E47:F47"/>
    <mergeCell ref="E59:F59"/>
  </mergeCells>
  <printOptions verticalCentered="1"/>
  <pageMargins left="0.98425196850393704" right="0.70866141732283472" top="0.59055118110236227" bottom="0.59055118110236227" header="0.31496062992125984" footer="0.31496062992125984"/>
  <pageSetup paperSize="9" scale="60" orientation="portrait" r:id="rId1"/>
  <headerFooter>
    <oddFooter>&amp;L&amp;10&amp;K000000B1 19 1187 Umbau und Sanierung MFH Eisenbahnweg 7, 4058 Basel: GP-Ausschreibung - Teil 7_Honorarkalkulation&amp;R&amp;10&amp;K000000Seite &amp;P von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195"/>
  <sheetViews>
    <sheetView tabSelected="1" view="pageBreakPreview" zoomScaleNormal="100" zoomScaleSheetLayoutView="100" zoomScalePageLayoutView="120" workbookViewId="0">
      <pane xSplit="11" ySplit="11" topLeftCell="L12" activePane="bottomRight" state="frozen"/>
      <selection pane="topRight" activeCell="L1" sqref="L1"/>
      <selection pane="bottomLeft" activeCell="A12" sqref="A12"/>
      <selection pane="bottomRight" activeCell="X172" sqref="X172"/>
    </sheetView>
  </sheetViews>
  <sheetFormatPr baseColWidth="10" defaultRowHeight="13.5" x14ac:dyDescent="0.25"/>
  <cols>
    <col min="1" max="2" width="4.42578125" style="12" customWidth="1"/>
    <col min="3" max="3" width="5.28515625" style="13" customWidth="1"/>
    <col min="4" max="4" width="2.42578125" style="14" customWidth="1"/>
    <col min="5" max="5" width="4.5703125" style="15" customWidth="1"/>
    <col min="6" max="6" width="40.5703125" style="12" customWidth="1"/>
    <col min="7" max="7" width="3.28515625" style="16" customWidth="1"/>
    <col min="8" max="8" width="13.28515625" style="12" customWidth="1"/>
    <col min="9" max="9" width="3.28515625" style="16" customWidth="1"/>
    <col min="10" max="10" width="6.28515625" style="16" customWidth="1"/>
    <col min="11" max="11" width="13.28515625" style="17" customWidth="1"/>
    <col min="12" max="12" width="3.28515625" style="16" customWidth="1"/>
    <col min="13" max="13" width="13.28515625" style="12" customWidth="1"/>
    <col min="14" max="14" width="6.28515625" style="18" customWidth="1"/>
    <col min="15" max="16" width="13.28515625" style="12" customWidth="1"/>
    <col min="17" max="17" width="6.28515625" style="18" customWidth="1"/>
    <col min="18" max="19" width="13.28515625" style="12" customWidth="1"/>
    <col min="20" max="20" width="6.28515625" style="18" customWidth="1"/>
    <col min="21" max="22" width="13.28515625" style="12" customWidth="1"/>
    <col min="23" max="23" width="6.28515625" style="18" customWidth="1"/>
    <col min="24" max="25" width="13.28515625" style="12" customWidth="1"/>
    <col min="26" max="26" width="6.28515625" style="18" customWidth="1"/>
    <col min="27" max="28" width="13.28515625" style="12" customWidth="1"/>
    <col min="29" max="29" width="6.28515625" style="19" customWidth="1"/>
    <col min="30" max="31" width="13.28515625" style="12" customWidth="1"/>
    <col min="32" max="32" width="6.28515625" style="19" customWidth="1"/>
    <col min="33" max="34" width="13.28515625" style="12" customWidth="1"/>
    <col min="35" max="35" width="6.28515625" style="19" customWidth="1"/>
    <col min="36" max="37" width="13.28515625" style="12" customWidth="1"/>
    <col min="38" max="38" width="6.28515625" style="19" customWidth="1"/>
    <col min="39" max="40" width="13.28515625" style="12" customWidth="1"/>
    <col min="41" max="41" width="6.28515625" style="19" customWidth="1"/>
    <col min="42" max="42" width="13.28515625" style="12" customWidth="1"/>
    <col min="43" max="200" width="10.85546875" style="12"/>
    <col min="201" max="201" width="4.42578125" style="12" customWidth="1"/>
    <col min="202" max="202" width="6.140625" style="12" customWidth="1"/>
    <col min="203" max="203" width="2.42578125" style="12" customWidth="1"/>
    <col min="204" max="204" width="39.28515625" style="12" customWidth="1"/>
    <col min="205" max="205" width="9.28515625" style="12" customWidth="1"/>
    <col min="206" max="206" width="3.28515625" style="12" customWidth="1"/>
    <col min="207" max="207" width="13.28515625" style="12" customWidth="1"/>
    <col min="208" max="208" width="3.28515625" style="12" customWidth="1"/>
    <col min="209" max="209" width="13.28515625" style="12" customWidth="1"/>
    <col min="210" max="210" width="3.28515625" style="12" customWidth="1"/>
    <col min="211" max="211" width="13.28515625" style="12" customWidth="1"/>
    <col min="212" max="212" width="4.85546875" style="12" customWidth="1"/>
    <col min="213" max="213" width="13.28515625" style="12" customWidth="1"/>
    <col min="214" max="215" width="0" style="12" hidden="1" customWidth="1"/>
    <col min="216" max="216" width="13.28515625" style="12" customWidth="1"/>
    <col min="217" max="217" width="4.85546875" style="12" customWidth="1"/>
    <col min="218" max="219" width="13.28515625" style="12" customWidth="1"/>
    <col min="220" max="220" width="4.85546875" style="12" customWidth="1"/>
    <col min="221" max="222" width="13.28515625" style="12" customWidth="1"/>
    <col min="223" max="223" width="4.85546875" style="12" customWidth="1"/>
    <col min="224" max="225" width="13.28515625" style="12" customWidth="1"/>
    <col min="226" max="226" width="4.85546875" style="12" customWidth="1"/>
    <col min="227" max="227" width="13.28515625" style="12" customWidth="1"/>
    <col min="228" max="233" width="0" style="12" hidden="1" customWidth="1"/>
    <col min="234" max="234" width="13.28515625" style="12" customWidth="1"/>
    <col min="235" max="235" width="4.7109375" style="12" customWidth="1"/>
    <col min="236" max="236" width="13.28515625" style="12" customWidth="1"/>
    <col min="237" max="242" width="0" style="12" hidden="1" customWidth="1"/>
    <col min="243" max="243" width="5.7109375" style="12" customWidth="1"/>
    <col min="244" max="244" width="13.28515625" style="12" customWidth="1"/>
    <col min="245" max="245" width="5.7109375" style="12" customWidth="1"/>
    <col min="246" max="246" width="13.28515625" style="12" customWidth="1"/>
    <col min="247" max="247" width="4.85546875" style="12" customWidth="1"/>
    <col min="248" max="248" width="13.28515625" style="12" customWidth="1"/>
    <col min="249" max="249" width="4.85546875" style="12" customWidth="1"/>
    <col min="250" max="250" width="13.28515625" style="12" customWidth="1"/>
    <col min="251" max="251" width="4.85546875" style="12" customWidth="1"/>
    <col min="252" max="252" width="13.28515625" style="12" customWidth="1"/>
    <col min="253" max="258" width="0" style="12" hidden="1" customWidth="1"/>
    <col min="259" max="456" width="10.85546875" style="12"/>
    <col min="457" max="457" width="4.42578125" style="12" customWidth="1"/>
    <col min="458" max="458" width="6.140625" style="12" customWidth="1"/>
    <col min="459" max="459" width="2.42578125" style="12" customWidth="1"/>
    <col min="460" max="460" width="39.28515625" style="12" customWidth="1"/>
    <col min="461" max="461" width="9.28515625" style="12" customWidth="1"/>
    <col min="462" max="462" width="3.28515625" style="12" customWidth="1"/>
    <col min="463" max="463" width="13.28515625" style="12" customWidth="1"/>
    <col min="464" max="464" width="3.28515625" style="12" customWidth="1"/>
    <col min="465" max="465" width="13.28515625" style="12" customWidth="1"/>
    <col min="466" max="466" width="3.28515625" style="12" customWidth="1"/>
    <col min="467" max="467" width="13.28515625" style="12" customWidth="1"/>
    <col min="468" max="468" width="4.85546875" style="12" customWidth="1"/>
    <col min="469" max="469" width="13.28515625" style="12" customWidth="1"/>
    <col min="470" max="471" width="0" style="12" hidden="1" customWidth="1"/>
    <col min="472" max="472" width="13.28515625" style="12" customWidth="1"/>
    <col min="473" max="473" width="4.85546875" style="12" customWidth="1"/>
    <col min="474" max="475" width="13.28515625" style="12" customWidth="1"/>
    <col min="476" max="476" width="4.85546875" style="12" customWidth="1"/>
    <col min="477" max="478" width="13.28515625" style="12" customWidth="1"/>
    <col min="479" max="479" width="4.85546875" style="12" customWidth="1"/>
    <col min="480" max="481" width="13.28515625" style="12" customWidth="1"/>
    <col min="482" max="482" width="4.85546875" style="12" customWidth="1"/>
    <col min="483" max="483" width="13.28515625" style="12" customWidth="1"/>
    <col min="484" max="489" width="0" style="12" hidden="1" customWidth="1"/>
    <col min="490" max="490" width="13.28515625" style="12" customWidth="1"/>
    <col min="491" max="491" width="4.7109375" style="12" customWidth="1"/>
    <col min="492" max="492" width="13.28515625" style="12" customWidth="1"/>
    <col min="493" max="498" width="0" style="12" hidden="1" customWidth="1"/>
    <col min="499" max="499" width="5.7109375" style="12" customWidth="1"/>
    <col min="500" max="500" width="13.28515625" style="12" customWidth="1"/>
    <col min="501" max="501" width="5.7109375" style="12" customWidth="1"/>
    <col min="502" max="502" width="13.28515625" style="12" customWidth="1"/>
    <col min="503" max="503" width="4.85546875" style="12" customWidth="1"/>
    <col min="504" max="504" width="13.28515625" style="12" customWidth="1"/>
    <col min="505" max="505" width="4.85546875" style="12" customWidth="1"/>
    <col min="506" max="506" width="13.28515625" style="12" customWidth="1"/>
    <col min="507" max="507" width="4.85546875" style="12" customWidth="1"/>
    <col min="508" max="508" width="13.28515625" style="12" customWidth="1"/>
    <col min="509" max="514" width="0" style="12" hidden="1" customWidth="1"/>
    <col min="515" max="712" width="10.85546875" style="12"/>
    <col min="713" max="713" width="4.42578125" style="12" customWidth="1"/>
    <col min="714" max="714" width="6.140625" style="12" customWidth="1"/>
    <col min="715" max="715" width="2.42578125" style="12" customWidth="1"/>
    <col min="716" max="716" width="39.28515625" style="12" customWidth="1"/>
    <col min="717" max="717" width="9.28515625" style="12" customWidth="1"/>
    <col min="718" max="718" width="3.28515625" style="12" customWidth="1"/>
    <col min="719" max="719" width="13.28515625" style="12" customWidth="1"/>
    <col min="720" max="720" width="3.28515625" style="12" customWidth="1"/>
    <col min="721" max="721" width="13.28515625" style="12" customWidth="1"/>
    <col min="722" max="722" width="3.28515625" style="12" customWidth="1"/>
    <col min="723" max="723" width="13.28515625" style="12" customWidth="1"/>
    <col min="724" max="724" width="4.85546875" style="12" customWidth="1"/>
    <col min="725" max="725" width="13.28515625" style="12" customWidth="1"/>
    <col min="726" max="727" width="0" style="12" hidden="1" customWidth="1"/>
    <col min="728" max="728" width="13.28515625" style="12" customWidth="1"/>
    <col min="729" max="729" width="4.85546875" style="12" customWidth="1"/>
    <col min="730" max="731" width="13.28515625" style="12" customWidth="1"/>
    <col min="732" max="732" width="4.85546875" style="12" customWidth="1"/>
    <col min="733" max="734" width="13.28515625" style="12" customWidth="1"/>
    <col min="735" max="735" width="4.85546875" style="12" customWidth="1"/>
    <col min="736" max="737" width="13.28515625" style="12" customWidth="1"/>
    <col min="738" max="738" width="4.85546875" style="12" customWidth="1"/>
    <col min="739" max="739" width="13.28515625" style="12" customWidth="1"/>
    <col min="740" max="745" width="0" style="12" hidden="1" customWidth="1"/>
    <col min="746" max="746" width="13.28515625" style="12" customWidth="1"/>
    <col min="747" max="747" width="4.7109375" style="12" customWidth="1"/>
    <col min="748" max="748" width="13.28515625" style="12" customWidth="1"/>
    <col min="749" max="754" width="0" style="12" hidden="1" customWidth="1"/>
    <col min="755" max="755" width="5.7109375" style="12" customWidth="1"/>
    <col min="756" max="756" width="13.28515625" style="12" customWidth="1"/>
    <col min="757" max="757" width="5.7109375" style="12" customWidth="1"/>
    <col min="758" max="758" width="13.28515625" style="12" customWidth="1"/>
    <col min="759" max="759" width="4.85546875" style="12" customWidth="1"/>
    <col min="760" max="760" width="13.28515625" style="12" customWidth="1"/>
    <col min="761" max="761" width="4.85546875" style="12" customWidth="1"/>
    <col min="762" max="762" width="13.28515625" style="12" customWidth="1"/>
    <col min="763" max="763" width="4.85546875" style="12" customWidth="1"/>
    <col min="764" max="764" width="13.28515625" style="12" customWidth="1"/>
    <col min="765" max="770" width="0" style="12" hidden="1" customWidth="1"/>
    <col min="771" max="968" width="10.85546875" style="12"/>
    <col min="969" max="969" width="4.42578125" style="12" customWidth="1"/>
    <col min="970" max="970" width="6.140625" style="12" customWidth="1"/>
    <col min="971" max="971" width="2.42578125" style="12" customWidth="1"/>
    <col min="972" max="972" width="39.28515625" style="12" customWidth="1"/>
    <col min="973" max="973" width="9.28515625" style="12" customWidth="1"/>
    <col min="974" max="974" width="3.28515625" style="12" customWidth="1"/>
    <col min="975" max="975" width="13.28515625" style="12" customWidth="1"/>
    <col min="976" max="976" width="3.28515625" style="12" customWidth="1"/>
    <col min="977" max="977" width="13.28515625" style="12" customWidth="1"/>
    <col min="978" max="978" width="3.28515625" style="12" customWidth="1"/>
    <col min="979" max="979" width="13.28515625" style="12" customWidth="1"/>
    <col min="980" max="980" width="4.85546875" style="12" customWidth="1"/>
    <col min="981" max="981" width="13.28515625" style="12" customWidth="1"/>
    <col min="982" max="983" width="0" style="12" hidden="1" customWidth="1"/>
    <col min="984" max="984" width="13.28515625" style="12" customWidth="1"/>
    <col min="985" max="985" width="4.85546875" style="12" customWidth="1"/>
    <col min="986" max="987" width="13.28515625" style="12" customWidth="1"/>
    <col min="988" max="988" width="4.85546875" style="12" customWidth="1"/>
    <col min="989" max="990" width="13.28515625" style="12" customWidth="1"/>
    <col min="991" max="991" width="4.85546875" style="12" customWidth="1"/>
    <col min="992" max="993" width="13.28515625" style="12" customWidth="1"/>
    <col min="994" max="994" width="4.85546875" style="12" customWidth="1"/>
    <col min="995" max="995" width="13.28515625" style="12" customWidth="1"/>
    <col min="996" max="1001" width="0" style="12" hidden="1" customWidth="1"/>
    <col min="1002" max="1002" width="13.28515625" style="12" customWidth="1"/>
    <col min="1003" max="1003" width="4.7109375" style="12" customWidth="1"/>
    <col min="1004" max="1004" width="13.28515625" style="12" customWidth="1"/>
    <col min="1005" max="1010" width="0" style="12" hidden="1" customWidth="1"/>
    <col min="1011" max="1011" width="5.7109375" style="12" customWidth="1"/>
    <col min="1012" max="1012" width="13.28515625" style="12" customWidth="1"/>
    <col min="1013" max="1013" width="5.7109375" style="12" customWidth="1"/>
    <col min="1014" max="1014" width="13.28515625" style="12" customWidth="1"/>
    <col min="1015" max="1015" width="4.85546875" style="12" customWidth="1"/>
    <col min="1016" max="1016" width="13.28515625" style="12" customWidth="1"/>
    <col min="1017" max="1017" width="4.85546875" style="12" customWidth="1"/>
    <col min="1018" max="1018" width="13.28515625" style="12" customWidth="1"/>
    <col min="1019" max="1019" width="4.85546875" style="12" customWidth="1"/>
    <col min="1020" max="1020" width="13.28515625" style="12" customWidth="1"/>
    <col min="1021" max="1026" width="0" style="12" hidden="1" customWidth="1"/>
    <col min="1027" max="1224" width="10.85546875" style="12"/>
    <col min="1225" max="1225" width="4.42578125" style="12" customWidth="1"/>
    <col min="1226" max="1226" width="6.140625" style="12" customWidth="1"/>
    <col min="1227" max="1227" width="2.42578125" style="12" customWidth="1"/>
    <col min="1228" max="1228" width="39.28515625" style="12" customWidth="1"/>
    <col min="1229" max="1229" width="9.28515625" style="12" customWidth="1"/>
    <col min="1230" max="1230" width="3.28515625" style="12" customWidth="1"/>
    <col min="1231" max="1231" width="13.28515625" style="12" customWidth="1"/>
    <col min="1232" max="1232" width="3.28515625" style="12" customWidth="1"/>
    <col min="1233" max="1233" width="13.28515625" style="12" customWidth="1"/>
    <col min="1234" max="1234" width="3.28515625" style="12" customWidth="1"/>
    <col min="1235" max="1235" width="13.28515625" style="12" customWidth="1"/>
    <col min="1236" max="1236" width="4.85546875" style="12" customWidth="1"/>
    <col min="1237" max="1237" width="13.28515625" style="12" customWidth="1"/>
    <col min="1238" max="1239" width="0" style="12" hidden="1" customWidth="1"/>
    <col min="1240" max="1240" width="13.28515625" style="12" customWidth="1"/>
    <col min="1241" max="1241" width="4.85546875" style="12" customWidth="1"/>
    <col min="1242" max="1243" width="13.28515625" style="12" customWidth="1"/>
    <col min="1244" max="1244" width="4.85546875" style="12" customWidth="1"/>
    <col min="1245" max="1246" width="13.28515625" style="12" customWidth="1"/>
    <col min="1247" max="1247" width="4.85546875" style="12" customWidth="1"/>
    <col min="1248" max="1249" width="13.28515625" style="12" customWidth="1"/>
    <col min="1250" max="1250" width="4.85546875" style="12" customWidth="1"/>
    <col min="1251" max="1251" width="13.28515625" style="12" customWidth="1"/>
    <col min="1252" max="1257" width="0" style="12" hidden="1" customWidth="1"/>
    <col min="1258" max="1258" width="13.28515625" style="12" customWidth="1"/>
    <col min="1259" max="1259" width="4.7109375" style="12" customWidth="1"/>
    <col min="1260" max="1260" width="13.28515625" style="12" customWidth="1"/>
    <col min="1261" max="1266" width="0" style="12" hidden="1" customWidth="1"/>
    <col min="1267" max="1267" width="5.7109375" style="12" customWidth="1"/>
    <col min="1268" max="1268" width="13.28515625" style="12" customWidth="1"/>
    <col min="1269" max="1269" width="5.7109375" style="12" customWidth="1"/>
    <col min="1270" max="1270" width="13.28515625" style="12" customWidth="1"/>
    <col min="1271" max="1271" width="4.85546875" style="12" customWidth="1"/>
    <col min="1272" max="1272" width="13.28515625" style="12" customWidth="1"/>
    <col min="1273" max="1273" width="4.85546875" style="12" customWidth="1"/>
    <col min="1274" max="1274" width="13.28515625" style="12" customWidth="1"/>
    <col min="1275" max="1275" width="4.85546875" style="12" customWidth="1"/>
    <col min="1276" max="1276" width="13.28515625" style="12" customWidth="1"/>
    <col min="1277" max="1282" width="0" style="12" hidden="1" customWidth="1"/>
    <col min="1283" max="1480" width="10.85546875" style="12"/>
    <col min="1481" max="1481" width="4.42578125" style="12" customWidth="1"/>
    <col min="1482" max="1482" width="6.140625" style="12" customWidth="1"/>
    <col min="1483" max="1483" width="2.42578125" style="12" customWidth="1"/>
    <col min="1484" max="1484" width="39.28515625" style="12" customWidth="1"/>
    <col min="1485" max="1485" width="9.28515625" style="12" customWidth="1"/>
    <col min="1486" max="1486" width="3.28515625" style="12" customWidth="1"/>
    <col min="1487" max="1487" width="13.28515625" style="12" customWidth="1"/>
    <col min="1488" max="1488" width="3.28515625" style="12" customWidth="1"/>
    <col min="1489" max="1489" width="13.28515625" style="12" customWidth="1"/>
    <col min="1490" max="1490" width="3.28515625" style="12" customWidth="1"/>
    <col min="1491" max="1491" width="13.28515625" style="12" customWidth="1"/>
    <col min="1492" max="1492" width="4.85546875" style="12" customWidth="1"/>
    <col min="1493" max="1493" width="13.28515625" style="12" customWidth="1"/>
    <col min="1494" max="1495" width="0" style="12" hidden="1" customWidth="1"/>
    <col min="1496" max="1496" width="13.28515625" style="12" customWidth="1"/>
    <col min="1497" max="1497" width="4.85546875" style="12" customWidth="1"/>
    <col min="1498" max="1499" width="13.28515625" style="12" customWidth="1"/>
    <col min="1500" max="1500" width="4.85546875" style="12" customWidth="1"/>
    <col min="1501" max="1502" width="13.28515625" style="12" customWidth="1"/>
    <col min="1503" max="1503" width="4.85546875" style="12" customWidth="1"/>
    <col min="1504" max="1505" width="13.28515625" style="12" customWidth="1"/>
    <col min="1506" max="1506" width="4.85546875" style="12" customWidth="1"/>
    <col min="1507" max="1507" width="13.28515625" style="12" customWidth="1"/>
    <col min="1508" max="1513" width="0" style="12" hidden="1" customWidth="1"/>
    <col min="1514" max="1514" width="13.28515625" style="12" customWidth="1"/>
    <col min="1515" max="1515" width="4.7109375" style="12" customWidth="1"/>
    <col min="1516" max="1516" width="13.28515625" style="12" customWidth="1"/>
    <col min="1517" max="1522" width="0" style="12" hidden="1" customWidth="1"/>
    <col min="1523" max="1523" width="5.7109375" style="12" customWidth="1"/>
    <col min="1524" max="1524" width="13.28515625" style="12" customWidth="1"/>
    <col min="1525" max="1525" width="5.7109375" style="12" customWidth="1"/>
    <col min="1526" max="1526" width="13.28515625" style="12" customWidth="1"/>
    <col min="1527" max="1527" width="4.85546875" style="12" customWidth="1"/>
    <col min="1528" max="1528" width="13.28515625" style="12" customWidth="1"/>
    <col min="1529" max="1529" width="4.85546875" style="12" customWidth="1"/>
    <col min="1530" max="1530" width="13.28515625" style="12" customWidth="1"/>
    <col min="1531" max="1531" width="4.85546875" style="12" customWidth="1"/>
    <col min="1532" max="1532" width="13.28515625" style="12" customWidth="1"/>
    <col min="1533" max="1538" width="0" style="12" hidden="1" customWidth="1"/>
    <col min="1539" max="1736" width="10.85546875" style="12"/>
    <col min="1737" max="1737" width="4.42578125" style="12" customWidth="1"/>
    <col min="1738" max="1738" width="6.140625" style="12" customWidth="1"/>
    <col min="1739" max="1739" width="2.42578125" style="12" customWidth="1"/>
    <col min="1740" max="1740" width="39.28515625" style="12" customWidth="1"/>
    <col min="1741" max="1741" width="9.28515625" style="12" customWidth="1"/>
    <col min="1742" max="1742" width="3.28515625" style="12" customWidth="1"/>
    <col min="1743" max="1743" width="13.28515625" style="12" customWidth="1"/>
    <col min="1744" max="1744" width="3.28515625" style="12" customWidth="1"/>
    <col min="1745" max="1745" width="13.28515625" style="12" customWidth="1"/>
    <col min="1746" max="1746" width="3.28515625" style="12" customWidth="1"/>
    <col min="1747" max="1747" width="13.28515625" style="12" customWidth="1"/>
    <col min="1748" max="1748" width="4.85546875" style="12" customWidth="1"/>
    <col min="1749" max="1749" width="13.28515625" style="12" customWidth="1"/>
    <col min="1750" max="1751" width="0" style="12" hidden="1" customWidth="1"/>
    <col min="1752" max="1752" width="13.28515625" style="12" customWidth="1"/>
    <col min="1753" max="1753" width="4.85546875" style="12" customWidth="1"/>
    <col min="1754" max="1755" width="13.28515625" style="12" customWidth="1"/>
    <col min="1756" max="1756" width="4.85546875" style="12" customWidth="1"/>
    <col min="1757" max="1758" width="13.28515625" style="12" customWidth="1"/>
    <col min="1759" max="1759" width="4.85546875" style="12" customWidth="1"/>
    <col min="1760" max="1761" width="13.28515625" style="12" customWidth="1"/>
    <col min="1762" max="1762" width="4.85546875" style="12" customWidth="1"/>
    <col min="1763" max="1763" width="13.28515625" style="12" customWidth="1"/>
    <col min="1764" max="1769" width="0" style="12" hidden="1" customWidth="1"/>
    <col min="1770" max="1770" width="13.28515625" style="12" customWidth="1"/>
    <col min="1771" max="1771" width="4.7109375" style="12" customWidth="1"/>
    <col min="1772" max="1772" width="13.28515625" style="12" customWidth="1"/>
    <col min="1773" max="1778" width="0" style="12" hidden="1" customWidth="1"/>
    <col min="1779" max="1779" width="5.7109375" style="12" customWidth="1"/>
    <col min="1780" max="1780" width="13.28515625" style="12" customWidth="1"/>
    <col min="1781" max="1781" width="5.7109375" style="12" customWidth="1"/>
    <col min="1782" max="1782" width="13.28515625" style="12" customWidth="1"/>
    <col min="1783" max="1783" width="4.85546875" style="12" customWidth="1"/>
    <col min="1784" max="1784" width="13.28515625" style="12" customWidth="1"/>
    <col min="1785" max="1785" width="4.85546875" style="12" customWidth="1"/>
    <col min="1786" max="1786" width="13.28515625" style="12" customWidth="1"/>
    <col min="1787" max="1787" width="4.85546875" style="12" customWidth="1"/>
    <col min="1788" max="1788" width="13.28515625" style="12" customWidth="1"/>
    <col min="1789" max="1794" width="0" style="12" hidden="1" customWidth="1"/>
    <col min="1795" max="1992" width="10.85546875" style="12"/>
    <col min="1993" max="1993" width="4.42578125" style="12" customWidth="1"/>
    <col min="1994" max="1994" width="6.140625" style="12" customWidth="1"/>
    <col min="1995" max="1995" width="2.42578125" style="12" customWidth="1"/>
    <col min="1996" max="1996" width="39.28515625" style="12" customWidth="1"/>
    <col min="1997" max="1997" width="9.28515625" style="12" customWidth="1"/>
    <col min="1998" max="1998" width="3.28515625" style="12" customWidth="1"/>
    <col min="1999" max="1999" width="13.28515625" style="12" customWidth="1"/>
    <col min="2000" max="2000" width="3.28515625" style="12" customWidth="1"/>
    <col min="2001" max="2001" width="13.28515625" style="12" customWidth="1"/>
    <col min="2002" max="2002" width="3.28515625" style="12" customWidth="1"/>
    <col min="2003" max="2003" width="13.28515625" style="12" customWidth="1"/>
    <col min="2004" max="2004" width="4.85546875" style="12" customWidth="1"/>
    <col min="2005" max="2005" width="13.28515625" style="12" customWidth="1"/>
    <col min="2006" max="2007" width="0" style="12" hidden="1" customWidth="1"/>
    <col min="2008" max="2008" width="13.28515625" style="12" customWidth="1"/>
    <col min="2009" max="2009" width="4.85546875" style="12" customWidth="1"/>
    <col min="2010" max="2011" width="13.28515625" style="12" customWidth="1"/>
    <col min="2012" max="2012" width="4.85546875" style="12" customWidth="1"/>
    <col min="2013" max="2014" width="13.28515625" style="12" customWidth="1"/>
    <col min="2015" max="2015" width="4.85546875" style="12" customWidth="1"/>
    <col min="2016" max="2017" width="13.28515625" style="12" customWidth="1"/>
    <col min="2018" max="2018" width="4.85546875" style="12" customWidth="1"/>
    <col min="2019" max="2019" width="13.28515625" style="12" customWidth="1"/>
    <col min="2020" max="2025" width="0" style="12" hidden="1" customWidth="1"/>
    <col min="2026" max="2026" width="13.28515625" style="12" customWidth="1"/>
    <col min="2027" max="2027" width="4.7109375" style="12" customWidth="1"/>
    <col min="2028" max="2028" width="13.28515625" style="12" customWidth="1"/>
    <col min="2029" max="2034" width="0" style="12" hidden="1" customWidth="1"/>
    <col min="2035" max="2035" width="5.7109375" style="12" customWidth="1"/>
    <col min="2036" max="2036" width="13.28515625" style="12" customWidth="1"/>
    <col min="2037" max="2037" width="5.7109375" style="12" customWidth="1"/>
    <col min="2038" max="2038" width="13.28515625" style="12" customWidth="1"/>
    <col min="2039" max="2039" width="4.85546875" style="12" customWidth="1"/>
    <col min="2040" max="2040" width="13.28515625" style="12" customWidth="1"/>
    <col min="2041" max="2041" width="4.85546875" style="12" customWidth="1"/>
    <col min="2042" max="2042" width="13.28515625" style="12" customWidth="1"/>
    <col min="2043" max="2043" width="4.85546875" style="12" customWidth="1"/>
    <col min="2044" max="2044" width="13.28515625" style="12" customWidth="1"/>
    <col min="2045" max="2050" width="0" style="12" hidden="1" customWidth="1"/>
    <col min="2051" max="2248" width="10.85546875" style="12"/>
    <col min="2249" max="2249" width="4.42578125" style="12" customWidth="1"/>
    <col min="2250" max="2250" width="6.140625" style="12" customWidth="1"/>
    <col min="2251" max="2251" width="2.42578125" style="12" customWidth="1"/>
    <col min="2252" max="2252" width="39.28515625" style="12" customWidth="1"/>
    <col min="2253" max="2253" width="9.28515625" style="12" customWidth="1"/>
    <col min="2254" max="2254" width="3.28515625" style="12" customWidth="1"/>
    <col min="2255" max="2255" width="13.28515625" style="12" customWidth="1"/>
    <col min="2256" max="2256" width="3.28515625" style="12" customWidth="1"/>
    <col min="2257" max="2257" width="13.28515625" style="12" customWidth="1"/>
    <col min="2258" max="2258" width="3.28515625" style="12" customWidth="1"/>
    <col min="2259" max="2259" width="13.28515625" style="12" customWidth="1"/>
    <col min="2260" max="2260" width="4.85546875" style="12" customWidth="1"/>
    <col min="2261" max="2261" width="13.28515625" style="12" customWidth="1"/>
    <col min="2262" max="2263" width="0" style="12" hidden="1" customWidth="1"/>
    <col min="2264" max="2264" width="13.28515625" style="12" customWidth="1"/>
    <col min="2265" max="2265" width="4.85546875" style="12" customWidth="1"/>
    <col min="2266" max="2267" width="13.28515625" style="12" customWidth="1"/>
    <col min="2268" max="2268" width="4.85546875" style="12" customWidth="1"/>
    <col min="2269" max="2270" width="13.28515625" style="12" customWidth="1"/>
    <col min="2271" max="2271" width="4.85546875" style="12" customWidth="1"/>
    <col min="2272" max="2273" width="13.28515625" style="12" customWidth="1"/>
    <col min="2274" max="2274" width="4.85546875" style="12" customWidth="1"/>
    <col min="2275" max="2275" width="13.28515625" style="12" customWidth="1"/>
    <col min="2276" max="2281" width="0" style="12" hidden="1" customWidth="1"/>
    <col min="2282" max="2282" width="13.28515625" style="12" customWidth="1"/>
    <col min="2283" max="2283" width="4.7109375" style="12" customWidth="1"/>
    <col min="2284" max="2284" width="13.28515625" style="12" customWidth="1"/>
    <col min="2285" max="2290" width="0" style="12" hidden="1" customWidth="1"/>
    <col min="2291" max="2291" width="5.7109375" style="12" customWidth="1"/>
    <col min="2292" max="2292" width="13.28515625" style="12" customWidth="1"/>
    <col min="2293" max="2293" width="5.7109375" style="12" customWidth="1"/>
    <col min="2294" max="2294" width="13.28515625" style="12" customWidth="1"/>
    <col min="2295" max="2295" width="4.85546875" style="12" customWidth="1"/>
    <col min="2296" max="2296" width="13.28515625" style="12" customWidth="1"/>
    <col min="2297" max="2297" width="4.85546875" style="12" customWidth="1"/>
    <col min="2298" max="2298" width="13.28515625" style="12" customWidth="1"/>
    <col min="2299" max="2299" width="4.85546875" style="12" customWidth="1"/>
    <col min="2300" max="2300" width="13.28515625" style="12" customWidth="1"/>
    <col min="2301" max="2306" width="0" style="12" hidden="1" customWidth="1"/>
    <col min="2307" max="2504" width="10.85546875" style="12"/>
    <col min="2505" max="2505" width="4.42578125" style="12" customWidth="1"/>
    <col min="2506" max="2506" width="6.140625" style="12" customWidth="1"/>
    <col min="2507" max="2507" width="2.42578125" style="12" customWidth="1"/>
    <col min="2508" max="2508" width="39.28515625" style="12" customWidth="1"/>
    <col min="2509" max="2509" width="9.28515625" style="12" customWidth="1"/>
    <col min="2510" max="2510" width="3.28515625" style="12" customWidth="1"/>
    <col min="2511" max="2511" width="13.28515625" style="12" customWidth="1"/>
    <col min="2512" max="2512" width="3.28515625" style="12" customWidth="1"/>
    <col min="2513" max="2513" width="13.28515625" style="12" customWidth="1"/>
    <col min="2514" max="2514" width="3.28515625" style="12" customWidth="1"/>
    <col min="2515" max="2515" width="13.28515625" style="12" customWidth="1"/>
    <col min="2516" max="2516" width="4.85546875" style="12" customWidth="1"/>
    <col min="2517" max="2517" width="13.28515625" style="12" customWidth="1"/>
    <col min="2518" max="2519" width="0" style="12" hidden="1" customWidth="1"/>
    <col min="2520" max="2520" width="13.28515625" style="12" customWidth="1"/>
    <col min="2521" max="2521" width="4.85546875" style="12" customWidth="1"/>
    <col min="2522" max="2523" width="13.28515625" style="12" customWidth="1"/>
    <col min="2524" max="2524" width="4.85546875" style="12" customWidth="1"/>
    <col min="2525" max="2526" width="13.28515625" style="12" customWidth="1"/>
    <col min="2527" max="2527" width="4.85546875" style="12" customWidth="1"/>
    <col min="2528" max="2529" width="13.28515625" style="12" customWidth="1"/>
    <col min="2530" max="2530" width="4.85546875" style="12" customWidth="1"/>
    <col min="2531" max="2531" width="13.28515625" style="12" customWidth="1"/>
    <col min="2532" max="2537" width="0" style="12" hidden="1" customWidth="1"/>
    <col min="2538" max="2538" width="13.28515625" style="12" customWidth="1"/>
    <col min="2539" max="2539" width="4.7109375" style="12" customWidth="1"/>
    <col min="2540" max="2540" width="13.28515625" style="12" customWidth="1"/>
    <col min="2541" max="2546" width="0" style="12" hidden="1" customWidth="1"/>
    <col min="2547" max="2547" width="5.7109375" style="12" customWidth="1"/>
    <col min="2548" max="2548" width="13.28515625" style="12" customWidth="1"/>
    <col min="2549" max="2549" width="5.7109375" style="12" customWidth="1"/>
    <col min="2550" max="2550" width="13.28515625" style="12" customWidth="1"/>
    <col min="2551" max="2551" width="4.85546875" style="12" customWidth="1"/>
    <col min="2552" max="2552" width="13.28515625" style="12" customWidth="1"/>
    <col min="2553" max="2553" width="4.85546875" style="12" customWidth="1"/>
    <col min="2554" max="2554" width="13.28515625" style="12" customWidth="1"/>
    <col min="2555" max="2555" width="4.85546875" style="12" customWidth="1"/>
    <col min="2556" max="2556" width="13.28515625" style="12" customWidth="1"/>
    <col min="2557" max="2562" width="0" style="12" hidden="1" customWidth="1"/>
    <col min="2563" max="2760" width="10.85546875" style="12"/>
    <col min="2761" max="2761" width="4.42578125" style="12" customWidth="1"/>
    <col min="2762" max="2762" width="6.140625" style="12" customWidth="1"/>
    <col min="2763" max="2763" width="2.42578125" style="12" customWidth="1"/>
    <col min="2764" max="2764" width="39.28515625" style="12" customWidth="1"/>
    <col min="2765" max="2765" width="9.28515625" style="12" customWidth="1"/>
    <col min="2766" max="2766" width="3.28515625" style="12" customWidth="1"/>
    <col min="2767" max="2767" width="13.28515625" style="12" customWidth="1"/>
    <col min="2768" max="2768" width="3.28515625" style="12" customWidth="1"/>
    <col min="2769" max="2769" width="13.28515625" style="12" customWidth="1"/>
    <col min="2770" max="2770" width="3.28515625" style="12" customWidth="1"/>
    <col min="2771" max="2771" width="13.28515625" style="12" customWidth="1"/>
    <col min="2772" max="2772" width="4.85546875" style="12" customWidth="1"/>
    <col min="2773" max="2773" width="13.28515625" style="12" customWidth="1"/>
    <col min="2774" max="2775" width="0" style="12" hidden="1" customWidth="1"/>
    <col min="2776" max="2776" width="13.28515625" style="12" customWidth="1"/>
    <col min="2777" max="2777" width="4.85546875" style="12" customWidth="1"/>
    <col min="2778" max="2779" width="13.28515625" style="12" customWidth="1"/>
    <col min="2780" max="2780" width="4.85546875" style="12" customWidth="1"/>
    <col min="2781" max="2782" width="13.28515625" style="12" customWidth="1"/>
    <col min="2783" max="2783" width="4.85546875" style="12" customWidth="1"/>
    <col min="2784" max="2785" width="13.28515625" style="12" customWidth="1"/>
    <col min="2786" max="2786" width="4.85546875" style="12" customWidth="1"/>
    <col min="2787" max="2787" width="13.28515625" style="12" customWidth="1"/>
    <col min="2788" max="2793" width="0" style="12" hidden="1" customWidth="1"/>
    <col min="2794" max="2794" width="13.28515625" style="12" customWidth="1"/>
    <col min="2795" max="2795" width="4.7109375" style="12" customWidth="1"/>
    <col min="2796" max="2796" width="13.28515625" style="12" customWidth="1"/>
    <col min="2797" max="2802" width="0" style="12" hidden="1" customWidth="1"/>
    <col min="2803" max="2803" width="5.7109375" style="12" customWidth="1"/>
    <col min="2804" max="2804" width="13.28515625" style="12" customWidth="1"/>
    <col min="2805" max="2805" width="5.7109375" style="12" customWidth="1"/>
    <col min="2806" max="2806" width="13.28515625" style="12" customWidth="1"/>
    <col min="2807" max="2807" width="4.85546875" style="12" customWidth="1"/>
    <col min="2808" max="2808" width="13.28515625" style="12" customWidth="1"/>
    <col min="2809" max="2809" width="4.85546875" style="12" customWidth="1"/>
    <col min="2810" max="2810" width="13.28515625" style="12" customWidth="1"/>
    <col min="2811" max="2811" width="4.85546875" style="12" customWidth="1"/>
    <col min="2812" max="2812" width="13.28515625" style="12" customWidth="1"/>
    <col min="2813" max="2818" width="0" style="12" hidden="1" customWidth="1"/>
    <col min="2819" max="3016" width="10.85546875" style="12"/>
    <col min="3017" max="3017" width="4.42578125" style="12" customWidth="1"/>
    <col min="3018" max="3018" width="6.140625" style="12" customWidth="1"/>
    <col min="3019" max="3019" width="2.42578125" style="12" customWidth="1"/>
    <col min="3020" max="3020" width="39.28515625" style="12" customWidth="1"/>
    <col min="3021" max="3021" width="9.28515625" style="12" customWidth="1"/>
    <col min="3022" max="3022" width="3.28515625" style="12" customWidth="1"/>
    <col min="3023" max="3023" width="13.28515625" style="12" customWidth="1"/>
    <col min="3024" max="3024" width="3.28515625" style="12" customWidth="1"/>
    <col min="3025" max="3025" width="13.28515625" style="12" customWidth="1"/>
    <col min="3026" max="3026" width="3.28515625" style="12" customWidth="1"/>
    <col min="3027" max="3027" width="13.28515625" style="12" customWidth="1"/>
    <col min="3028" max="3028" width="4.85546875" style="12" customWidth="1"/>
    <col min="3029" max="3029" width="13.28515625" style="12" customWidth="1"/>
    <col min="3030" max="3031" width="0" style="12" hidden="1" customWidth="1"/>
    <col min="3032" max="3032" width="13.28515625" style="12" customWidth="1"/>
    <col min="3033" max="3033" width="4.85546875" style="12" customWidth="1"/>
    <col min="3034" max="3035" width="13.28515625" style="12" customWidth="1"/>
    <col min="3036" max="3036" width="4.85546875" style="12" customWidth="1"/>
    <col min="3037" max="3038" width="13.28515625" style="12" customWidth="1"/>
    <col min="3039" max="3039" width="4.85546875" style="12" customWidth="1"/>
    <col min="3040" max="3041" width="13.28515625" style="12" customWidth="1"/>
    <col min="3042" max="3042" width="4.85546875" style="12" customWidth="1"/>
    <col min="3043" max="3043" width="13.28515625" style="12" customWidth="1"/>
    <col min="3044" max="3049" width="0" style="12" hidden="1" customWidth="1"/>
    <col min="3050" max="3050" width="13.28515625" style="12" customWidth="1"/>
    <col min="3051" max="3051" width="4.7109375" style="12" customWidth="1"/>
    <col min="3052" max="3052" width="13.28515625" style="12" customWidth="1"/>
    <col min="3053" max="3058" width="0" style="12" hidden="1" customWidth="1"/>
    <col min="3059" max="3059" width="5.7109375" style="12" customWidth="1"/>
    <col min="3060" max="3060" width="13.28515625" style="12" customWidth="1"/>
    <col min="3061" max="3061" width="5.7109375" style="12" customWidth="1"/>
    <col min="3062" max="3062" width="13.28515625" style="12" customWidth="1"/>
    <col min="3063" max="3063" width="4.85546875" style="12" customWidth="1"/>
    <col min="3064" max="3064" width="13.28515625" style="12" customWidth="1"/>
    <col min="3065" max="3065" width="4.85546875" style="12" customWidth="1"/>
    <col min="3066" max="3066" width="13.28515625" style="12" customWidth="1"/>
    <col min="3067" max="3067" width="4.85546875" style="12" customWidth="1"/>
    <col min="3068" max="3068" width="13.28515625" style="12" customWidth="1"/>
    <col min="3069" max="3074" width="0" style="12" hidden="1" customWidth="1"/>
    <col min="3075" max="3272" width="10.85546875" style="12"/>
    <col min="3273" max="3273" width="4.42578125" style="12" customWidth="1"/>
    <col min="3274" max="3274" width="6.140625" style="12" customWidth="1"/>
    <col min="3275" max="3275" width="2.42578125" style="12" customWidth="1"/>
    <col min="3276" max="3276" width="39.28515625" style="12" customWidth="1"/>
    <col min="3277" max="3277" width="9.28515625" style="12" customWidth="1"/>
    <col min="3278" max="3278" width="3.28515625" style="12" customWidth="1"/>
    <col min="3279" max="3279" width="13.28515625" style="12" customWidth="1"/>
    <col min="3280" max="3280" width="3.28515625" style="12" customWidth="1"/>
    <col min="3281" max="3281" width="13.28515625" style="12" customWidth="1"/>
    <col min="3282" max="3282" width="3.28515625" style="12" customWidth="1"/>
    <col min="3283" max="3283" width="13.28515625" style="12" customWidth="1"/>
    <col min="3284" max="3284" width="4.85546875" style="12" customWidth="1"/>
    <col min="3285" max="3285" width="13.28515625" style="12" customWidth="1"/>
    <col min="3286" max="3287" width="0" style="12" hidden="1" customWidth="1"/>
    <col min="3288" max="3288" width="13.28515625" style="12" customWidth="1"/>
    <col min="3289" max="3289" width="4.85546875" style="12" customWidth="1"/>
    <col min="3290" max="3291" width="13.28515625" style="12" customWidth="1"/>
    <col min="3292" max="3292" width="4.85546875" style="12" customWidth="1"/>
    <col min="3293" max="3294" width="13.28515625" style="12" customWidth="1"/>
    <col min="3295" max="3295" width="4.85546875" style="12" customWidth="1"/>
    <col min="3296" max="3297" width="13.28515625" style="12" customWidth="1"/>
    <col min="3298" max="3298" width="4.85546875" style="12" customWidth="1"/>
    <col min="3299" max="3299" width="13.28515625" style="12" customWidth="1"/>
    <col min="3300" max="3305" width="0" style="12" hidden="1" customWidth="1"/>
    <col min="3306" max="3306" width="13.28515625" style="12" customWidth="1"/>
    <col min="3307" max="3307" width="4.7109375" style="12" customWidth="1"/>
    <col min="3308" max="3308" width="13.28515625" style="12" customWidth="1"/>
    <col min="3309" max="3314" width="0" style="12" hidden="1" customWidth="1"/>
    <col min="3315" max="3315" width="5.7109375" style="12" customWidth="1"/>
    <col min="3316" max="3316" width="13.28515625" style="12" customWidth="1"/>
    <col min="3317" max="3317" width="5.7109375" style="12" customWidth="1"/>
    <col min="3318" max="3318" width="13.28515625" style="12" customWidth="1"/>
    <col min="3319" max="3319" width="4.85546875" style="12" customWidth="1"/>
    <col min="3320" max="3320" width="13.28515625" style="12" customWidth="1"/>
    <col min="3321" max="3321" width="4.85546875" style="12" customWidth="1"/>
    <col min="3322" max="3322" width="13.28515625" style="12" customWidth="1"/>
    <col min="3323" max="3323" width="4.85546875" style="12" customWidth="1"/>
    <col min="3324" max="3324" width="13.28515625" style="12" customWidth="1"/>
    <col min="3325" max="3330" width="0" style="12" hidden="1" customWidth="1"/>
    <col min="3331" max="3528" width="10.85546875" style="12"/>
    <col min="3529" max="3529" width="4.42578125" style="12" customWidth="1"/>
    <col min="3530" max="3530" width="6.140625" style="12" customWidth="1"/>
    <col min="3531" max="3531" width="2.42578125" style="12" customWidth="1"/>
    <col min="3532" max="3532" width="39.28515625" style="12" customWidth="1"/>
    <col min="3533" max="3533" width="9.28515625" style="12" customWidth="1"/>
    <col min="3534" max="3534" width="3.28515625" style="12" customWidth="1"/>
    <col min="3535" max="3535" width="13.28515625" style="12" customWidth="1"/>
    <col min="3536" max="3536" width="3.28515625" style="12" customWidth="1"/>
    <col min="3537" max="3537" width="13.28515625" style="12" customWidth="1"/>
    <col min="3538" max="3538" width="3.28515625" style="12" customWidth="1"/>
    <col min="3539" max="3539" width="13.28515625" style="12" customWidth="1"/>
    <col min="3540" max="3540" width="4.85546875" style="12" customWidth="1"/>
    <col min="3541" max="3541" width="13.28515625" style="12" customWidth="1"/>
    <col min="3542" max="3543" width="0" style="12" hidden="1" customWidth="1"/>
    <col min="3544" max="3544" width="13.28515625" style="12" customWidth="1"/>
    <col min="3545" max="3545" width="4.85546875" style="12" customWidth="1"/>
    <col min="3546" max="3547" width="13.28515625" style="12" customWidth="1"/>
    <col min="3548" max="3548" width="4.85546875" style="12" customWidth="1"/>
    <col min="3549" max="3550" width="13.28515625" style="12" customWidth="1"/>
    <col min="3551" max="3551" width="4.85546875" style="12" customWidth="1"/>
    <col min="3552" max="3553" width="13.28515625" style="12" customWidth="1"/>
    <col min="3554" max="3554" width="4.85546875" style="12" customWidth="1"/>
    <col min="3555" max="3555" width="13.28515625" style="12" customWidth="1"/>
    <col min="3556" max="3561" width="0" style="12" hidden="1" customWidth="1"/>
    <col min="3562" max="3562" width="13.28515625" style="12" customWidth="1"/>
    <col min="3563" max="3563" width="4.7109375" style="12" customWidth="1"/>
    <col min="3564" max="3564" width="13.28515625" style="12" customWidth="1"/>
    <col min="3565" max="3570" width="0" style="12" hidden="1" customWidth="1"/>
    <col min="3571" max="3571" width="5.7109375" style="12" customWidth="1"/>
    <col min="3572" max="3572" width="13.28515625" style="12" customWidth="1"/>
    <col min="3573" max="3573" width="5.7109375" style="12" customWidth="1"/>
    <col min="3574" max="3574" width="13.28515625" style="12" customWidth="1"/>
    <col min="3575" max="3575" width="4.85546875" style="12" customWidth="1"/>
    <col min="3576" max="3576" width="13.28515625" style="12" customWidth="1"/>
    <col min="3577" max="3577" width="4.85546875" style="12" customWidth="1"/>
    <col min="3578" max="3578" width="13.28515625" style="12" customWidth="1"/>
    <col min="3579" max="3579" width="4.85546875" style="12" customWidth="1"/>
    <col min="3580" max="3580" width="13.28515625" style="12" customWidth="1"/>
    <col min="3581" max="3586" width="0" style="12" hidden="1" customWidth="1"/>
    <col min="3587" max="3784" width="10.85546875" style="12"/>
    <col min="3785" max="3785" width="4.42578125" style="12" customWidth="1"/>
    <col min="3786" max="3786" width="6.140625" style="12" customWidth="1"/>
    <col min="3787" max="3787" width="2.42578125" style="12" customWidth="1"/>
    <col min="3788" max="3788" width="39.28515625" style="12" customWidth="1"/>
    <col min="3789" max="3789" width="9.28515625" style="12" customWidth="1"/>
    <col min="3790" max="3790" width="3.28515625" style="12" customWidth="1"/>
    <col min="3791" max="3791" width="13.28515625" style="12" customWidth="1"/>
    <col min="3792" max="3792" width="3.28515625" style="12" customWidth="1"/>
    <col min="3793" max="3793" width="13.28515625" style="12" customWidth="1"/>
    <col min="3794" max="3794" width="3.28515625" style="12" customWidth="1"/>
    <col min="3795" max="3795" width="13.28515625" style="12" customWidth="1"/>
    <col min="3796" max="3796" width="4.85546875" style="12" customWidth="1"/>
    <col min="3797" max="3797" width="13.28515625" style="12" customWidth="1"/>
    <col min="3798" max="3799" width="0" style="12" hidden="1" customWidth="1"/>
    <col min="3800" max="3800" width="13.28515625" style="12" customWidth="1"/>
    <col min="3801" max="3801" width="4.85546875" style="12" customWidth="1"/>
    <col min="3802" max="3803" width="13.28515625" style="12" customWidth="1"/>
    <col min="3804" max="3804" width="4.85546875" style="12" customWidth="1"/>
    <col min="3805" max="3806" width="13.28515625" style="12" customWidth="1"/>
    <col min="3807" max="3807" width="4.85546875" style="12" customWidth="1"/>
    <col min="3808" max="3809" width="13.28515625" style="12" customWidth="1"/>
    <col min="3810" max="3810" width="4.85546875" style="12" customWidth="1"/>
    <col min="3811" max="3811" width="13.28515625" style="12" customWidth="1"/>
    <col min="3812" max="3817" width="0" style="12" hidden="1" customWidth="1"/>
    <col min="3818" max="3818" width="13.28515625" style="12" customWidth="1"/>
    <col min="3819" max="3819" width="4.7109375" style="12" customWidth="1"/>
    <col min="3820" max="3820" width="13.28515625" style="12" customWidth="1"/>
    <col min="3821" max="3826" width="0" style="12" hidden="1" customWidth="1"/>
    <col min="3827" max="3827" width="5.7109375" style="12" customWidth="1"/>
    <col min="3828" max="3828" width="13.28515625" style="12" customWidth="1"/>
    <col min="3829" max="3829" width="5.7109375" style="12" customWidth="1"/>
    <col min="3830" max="3830" width="13.28515625" style="12" customWidth="1"/>
    <col min="3831" max="3831" width="4.85546875" style="12" customWidth="1"/>
    <col min="3832" max="3832" width="13.28515625" style="12" customWidth="1"/>
    <col min="3833" max="3833" width="4.85546875" style="12" customWidth="1"/>
    <col min="3834" max="3834" width="13.28515625" style="12" customWidth="1"/>
    <col min="3835" max="3835" width="4.85546875" style="12" customWidth="1"/>
    <col min="3836" max="3836" width="13.28515625" style="12" customWidth="1"/>
    <col min="3837" max="3842" width="0" style="12" hidden="1" customWidth="1"/>
    <col min="3843" max="4040" width="10.85546875" style="12"/>
    <col min="4041" max="4041" width="4.42578125" style="12" customWidth="1"/>
    <col min="4042" max="4042" width="6.140625" style="12" customWidth="1"/>
    <col min="4043" max="4043" width="2.42578125" style="12" customWidth="1"/>
    <col min="4044" max="4044" width="39.28515625" style="12" customWidth="1"/>
    <col min="4045" max="4045" width="9.28515625" style="12" customWidth="1"/>
    <col min="4046" max="4046" width="3.28515625" style="12" customWidth="1"/>
    <col min="4047" max="4047" width="13.28515625" style="12" customWidth="1"/>
    <col min="4048" max="4048" width="3.28515625" style="12" customWidth="1"/>
    <col min="4049" max="4049" width="13.28515625" style="12" customWidth="1"/>
    <col min="4050" max="4050" width="3.28515625" style="12" customWidth="1"/>
    <col min="4051" max="4051" width="13.28515625" style="12" customWidth="1"/>
    <col min="4052" max="4052" width="4.85546875" style="12" customWidth="1"/>
    <col min="4053" max="4053" width="13.28515625" style="12" customWidth="1"/>
    <col min="4054" max="4055" width="0" style="12" hidden="1" customWidth="1"/>
    <col min="4056" max="4056" width="13.28515625" style="12" customWidth="1"/>
    <col min="4057" max="4057" width="4.85546875" style="12" customWidth="1"/>
    <col min="4058" max="4059" width="13.28515625" style="12" customWidth="1"/>
    <col min="4060" max="4060" width="4.85546875" style="12" customWidth="1"/>
    <col min="4061" max="4062" width="13.28515625" style="12" customWidth="1"/>
    <col min="4063" max="4063" width="4.85546875" style="12" customWidth="1"/>
    <col min="4064" max="4065" width="13.28515625" style="12" customWidth="1"/>
    <col min="4066" max="4066" width="4.85546875" style="12" customWidth="1"/>
    <col min="4067" max="4067" width="13.28515625" style="12" customWidth="1"/>
    <col min="4068" max="4073" width="0" style="12" hidden="1" customWidth="1"/>
    <col min="4074" max="4074" width="13.28515625" style="12" customWidth="1"/>
    <col min="4075" max="4075" width="4.7109375" style="12" customWidth="1"/>
    <col min="4076" max="4076" width="13.28515625" style="12" customWidth="1"/>
    <col min="4077" max="4082" width="0" style="12" hidden="1" customWidth="1"/>
    <col min="4083" max="4083" width="5.7109375" style="12" customWidth="1"/>
    <col min="4084" max="4084" width="13.28515625" style="12" customWidth="1"/>
    <col min="4085" max="4085" width="5.7109375" style="12" customWidth="1"/>
    <col min="4086" max="4086" width="13.28515625" style="12" customWidth="1"/>
    <col min="4087" max="4087" width="4.85546875" style="12" customWidth="1"/>
    <col min="4088" max="4088" width="13.28515625" style="12" customWidth="1"/>
    <col min="4089" max="4089" width="4.85546875" style="12" customWidth="1"/>
    <col min="4090" max="4090" width="13.28515625" style="12" customWidth="1"/>
    <col min="4091" max="4091" width="4.85546875" style="12" customWidth="1"/>
    <col min="4092" max="4092" width="13.28515625" style="12" customWidth="1"/>
    <col min="4093" max="4098" width="0" style="12" hidden="1" customWidth="1"/>
    <col min="4099" max="4296" width="10.85546875" style="12"/>
    <col min="4297" max="4297" width="4.42578125" style="12" customWidth="1"/>
    <col min="4298" max="4298" width="6.140625" style="12" customWidth="1"/>
    <col min="4299" max="4299" width="2.42578125" style="12" customWidth="1"/>
    <col min="4300" max="4300" width="39.28515625" style="12" customWidth="1"/>
    <col min="4301" max="4301" width="9.28515625" style="12" customWidth="1"/>
    <col min="4302" max="4302" width="3.28515625" style="12" customWidth="1"/>
    <col min="4303" max="4303" width="13.28515625" style="12" customWidth="1"/>
    <col min="4304" max="4304" width="3.28515625" style="12" customWidth="1"/>
    <col min="4305" max="4305" width="13.28515625" style="12" customWidth="1"/>
    <col min="4306" max="4306" width="3.28515625" style="12" customWidth="1"/>
    <col min="4307" max="4307" width="13.28515625" style="12" customWidth="1"/>
    <col min="4308" max="4308" width="4.85546875" style="12" customWidth="1"/>
    <col min="4309" max="4309" width="13.28515625" style="12" customWidth="1"/>
    <col min="4310" max="4311" width="0" style="12" hidden="1" customWidth="1"/>
    <col min="4312" max="4312" width="13.28515625" style="12" customWidth="1"/>
    <col min="4313" max="4313" width="4.85546875" style="12" customWidth="1"/>
    <col min="4314" max="4315" width="13.28515625" style="12" customWidth="1"/>
    <col min="4316" max="4316" width="4.85546875" style="12" customWidth="1"/>
    <col min="4317" max="4318" width="13.28515625" style="12" customWidth="1"/>
    <col min="4319" max="4319" width="4.85546875" style="12" customWidth="1"/>
    <col min="4320" max="4321" width="13.28515625" style="12" customWidth="1"/>
    <col min="4322" max="4322" width="4.85546875" style="12" customWidth="1"/>
    <col min="4323" max="4323" width="13.28515625" style="12" customWidth="1"/>
    <col min="4324" max="4329" width="0" style="12" hidden="1" customWidth="1"/>
    <col min="4330" max="4330" width="13.28515625" style="12" customWidth="1"/>
    <col min="4331" max="4331" width="4.7109375" style="12" customWidth="1"/>
    <col min="4332" max="4332" width="13.28515625" style="12" customWidth="1"/>
    <col min="4333" max="4338" width="0" style="12" hidden="1" customWidth="1"/>
    <col min="4339" max="4339" width="5.7109375" style="12" customWidth="1"/>
    <col min="4340" max="4340" width="13.28515625" style="12" customWidth="1"/>
    <col min="4341" max="4341" width="5.7109375" style="12" customWidth="1"/>
    <col min="4342" max="4342" width="13.28515625" style="12" customWidth="1"/>
    <col min="4343" max="4343" width="4.85546875" style="12" customWidth="1"/>
    <col min="4344" max="4344" width="13.28515625" style="12" customWidth="1"/>
    <col min="4345" max="4345" width="4.85546875" style="12" customWidth="1"/>
    <col min="4346" max="4346" width="13.28515625" style="12" customWidth="1"/>
    <col min="4347" max="4347" width="4.85546875" style="12" customWidth="1"/>
    <col min="4348" max="4348" width="13.28515625" style="12" customWidth="1"/>
    <col min="4349" max="4354" width="0" style="12" hidden="1" customWidth="1"/>
    <col min="4355" max="4552" width="10.85546875" style="12"/>
    <col min="4553" max="4553" width="4.42578125" style="12" customWidth="1"/>
    <col min="4554" max="4554" width="6.140625" style="12" customWidth="1"/>
    <col min="4555" max="4555" width="2.42578125" style="12" customWidth="1"/>
    <col min="4556" max="4556" width="39.28515625" style="12" customWidth="1"/>
    <col min="4557" max="4557" width="9.28515625" style="12" customWidth="1"/>
    <col min="4558" max="4558" width="3.28515625" style="12" customWidth="1"/>
    <col min="4559" max="4559" width="13.28515625" style="12" customWidth="1"/>
    <col min="4560" max="4560" width="3.28515625" style="12" customWidth="1"/>
    <col min="4561" max="4561" width="13.28515625" style="12" customWidth="1"/>
    <col min="4562" max="4562" width="3.28515625" style="12" customWidth="1"/>
    <col min="4563" max="4563" width="13.28515625" style="12" customWidth="1"/>
    <col min="4564" max="4564" width="4.85546875" style="12" customWidth="1"/>
    <col min="4565" max="4565" width="13.28515625" style="12" customWidth="1"/>
    <col min="4566" max="4567" width="0" style="12" hidden="1" customWidth="1"/>
    <col min="4568" max="4568" width="13.28515625" style="12" customWidth="1"/>
    <col min="4569" max="4569" width="4.85546875" style="12" customWidth="1"/>
    <col min="4570" max="4571" width="13.28515625" style="12" customWidth="1"/>
    <col min="4572" max="4572" width="4.85546875" style="12" customWidth="1"/>
    <col min="4573" max="4574" width="13.28515625" style="12" customWidth="1"/>
    <col min="4575" max="4575" width="4.85546875" style="12" customWidth="1"/>
    <col min="4576" max="4577" width="13.28515625" style="12" customWidth="1"/>
    <col min="4578" max="4578" width="4.85546875" style="12" customWidth="1"/>
    <col min="4579" max="4579" width="13.28515625" style="12" customWidth="1"/>
    <col min="4580" max="4585" width="0" style="12" hidden="1" customWidth="1"/>
    <col min="4586" max="4586" width="13.28515625" style="12" customWidth="1"/>
    <col min="4587" max="4587" width="4.7109375" style="12" customWidth="1"/>
    <col min="4588" max="4588" width="13.28515625" style="12" customWidth="1"/>
    <col min="4589" max="4594" width="0" style="12" hidden="1" customWidth="1"/>
    <col min="4595" max="4595" width="5.7109375" style="12" customWidth="1"/>
    <col min="4596" max="4596" width="13.28515625" style="12" customWidth="1"/>
    <col min="4597" max="4597" width="5.7109375" style="12" customWidth="1"/>
    <col min="4598" max="4598" width="13.28515625" style="12" customWidth="1"/>
    <col min="4599" max="4599" width="4.85546875" style="12" customWidth="1"/>
    <col min="4600" max="4600" width="13.28515625" style="12" customWidth="1"/>
    <col min="4601" max="4601" width="4.85546875" style="12" customWidth="1"/>
    <col min="4602" max="4602" width="13.28515625" style="12" customWidth="1"/>
    <col min="4603" max="4603" width="4.85546875" style="12" customWidth="1"/>
    <col min="4604" max="4604" width="13.28515625" style="12" customWidth="1"/>
    <col min="4605" max="4610" width="0" style="12" hidden="1" customWidth="1"/>
    <col min="4611" max="4808" width="10.85546875" style="12"/>
    <col min="4809" max="4809" width="4.42578125" style="12" customWidth="1"/>
    <col min="4810" max="4810" width="6.140625" style="12" customWidth="1"/>
    <col min="4811" max="4811" width="2.42578125" style="12" customWidth="1"/>
    <col min="4812" max="4812" width="39.28515625" style="12" customWidth="1"/>
    <col min="4813" max="4813" width="9.28515625" style="12" customWidth="1"/>
    <col min="4814" max="4814" width="3.28515625" style="12" customWidth="1"/>
    <col min="4815" max="4815" width="13.28515625" style="12" customWidth="1"/>
    <col min="4816" max="4816" width="3.28515625" style="12" customWidth="1"/>
    <col min="4817" max="4817" width="13.28515625" style="12" customWidth="1"/>
    <col min="4818" max="4818" width="3.28515625" style="12" customWidth="1"/>
    <col min="4819" max="4819" width="13.28515625" style="12" customWidth="1"/>
    <col min="4820" max="4820" width="4.85546875" style="12" customWidth="1"/>
    <col min="4821" max="4821" width="13.28515625" style="12" customWidth="1"/>
    <col min="4822" max="4823" width="0" style="12" hidden="1" customWidth="1"/>
    <col min="4824" max="4824" width="13.28515625" style="12" customWidth="1"/>
    <col min="4825" max="4825" width="4.85546875" style="12" customWidth="1"/>
    <col min="4826" max="4827" width="13.28515625" style="12" customWidth="1"/>
    <col min="4828" max="4828" width="4.85546875" style="12" customWidth="1"/>
    <col min="4829" max="4830" width="13.28515625" style="12" customWidth="1"/>
    <col min="4831" max="4831" width="4.85546875" style="12" customWidth="1"/>
    <col min="4832" max="4833" width="13.28515625" style="12" customWidth="1"/>
    <col min="4834" max="4834" width="4.85546875" style="12" customWidth="1"/>
    <col min="4835" max="4835" width="13.28515625" style="12" customWidth="1"/>
    <col min="4836" max="4841" width="0" style="12" hidden="1" customWidth="1"/>
    <col min="4842" max="4842" width="13.28515625" style="12" customWidth="1"/>
    <col min="4843" max="4843" width="4.7109375" style="12" customWidth="1"/>
    <col min="4844" max="4844" width="13.28515625" style="12" customWidth="1"/>
    <col min="4845" max="4850" width="0" style="12" hidden="1" customWidth="1"/>
    <col min="4851" max="4851" width="5.7109375" style="12" customWidth="1"/>
    <col min="4852" max="4852" width="13.28515625" style="12" customWidth="1"/>
    <col min="4853" max="4853" width="5.7109375" style="12" customWidth="1"/>
    <col min="4854" max="4854" width="13.28515625" style="12" customWidth="1"/>
    <col min="4855" max="4855" width="4.85546875" style="12" customWidth="1"/>
    <col min="4856" max="4856" width="13.28515625" style="12" customWidth="1"/>
    <col min="4857" max="4857" width="4.85546875" style="12" customWidth="1"/>
    <col min="4858" max="4858" width="13.28515625" style="12" customWidth="1"/>
    <col min="4859" max="4859" width="4.85546875" style="12" customWidth="1"/>
    <col min="4860" max="4860" width="13.28515625" style="12" customWidth="1"/>
    <col min="4861" max="4866" width="0" style="12" hidden="1" customWidth="1"/>
    <col min="4867" max="5064" width="10.85546875" style="12"/>
    <col min="5065" max="5065" width="4.42578125" style="12" customWidth="1"/>
    <col min="5066" max="5066" width="6.140625" style="12" customWidth="1"/>
    <col min="5067" max="5067" width="2.42578125" style="12" customWidth="1"/>
    <col min="5068" max="5068" width="39.28515625" style="12" customWidth="1"/>
    <col min="5069" max="5069" width="9.28515625" style="12" customWidth="1"/>
    <col min="5070" max="5070" width="3.28515625" style="12" customWidth="1"/>
    <col min="5071" max="5071" width="13.28515625" style="12" customWidth="1"/>
    <col min="5072" max="5072" width="3.28515625" style="12" customWidth="1"/>
    <col min="5073" max="5073" width="13.28515625" style="12" customWidth="1"/>
    <col min="5074" max="5074" width="3.28515625" style="12" customWidth="1"/>
    <col min="5075" max="5075" width="13.28515625" style="12" customWidth="1"/>
    <col min="5076" max="5076" width="4.85546875" style="12" customWidth="1"/>
    <col min="5077" max="5077" width="13.28515625" style="12" customWidth="1"/>
    <col min="5078" max="5079" width="0" style="12" hidden="1" customWidth="1"/>
    <col min="5080" max="5080" width="13.28515625" style="12" customWidth="1"/>
    <col min="5081" max="5081" width="4.85546875" style="12" customWidth="1"/>
    <col min="5082" max="5083" width="13.28515625" style="12" customWidth="1"/>
    <col min="5084" max="5084" width="4.85546875" style="12" customWidth="1"/>
    <col min="5085" max="5086" width="13.28515625" style="12" customWidth="1"/>
    <col min="5087" max="5087" width="4.85546875" style="12" customWidth="1"/>
    <col min="5088" max="5089" width="13.28515625" style="12" customWidth="1"/>
    <col min="5090" max="5090" width="4.85546875" style="12" customWidth="1"/>
    <col min="5091" max="5091" width="13.28515625" style="12" customWidth="1"/>
    <col min="5092" max="5097" width="0" style="12" hidden="1" customWidth="1"/>
    <col min="5098" max="5098" width="13.28515625" style="12" customWidth="1"/>
    <col min="5099" max="5099" width="4.7109375" style="12" customWidth="1"/>
    <col min="5100" max="5100" width="13.28515625" style="12" customWidth="1"/>
    <col min="5101" max="5106" width="0" style="12" hidden="1" customWidth="1"/>
    <col min="5107" max="5107" width="5.7109375" style="12" customWidth="1"/>
    <col min="5108" max="5108" width="13.28515625" style="12" customWidth="1"/>
    <col min="5109" max="5109" width="5.7109375" style="12" customWidth="1"/>
    <col min="5110" max="5110" width="13.28515625" style="12" customWidth="1"/>
    <col min="5111" max="5111" width="4.85546875" style="12" customWidth="1"/>
    <col min="5112" max="5112" width="13.28515625" style="12" customWidth="1"/>
    <col min="5113" max="5113" width="4.85546875" style="12" customWidth="1"/>
    <col min="5114" max="5114" width="13.28515625" style="12" customWidth="1"/>
    <col min="5115" max="5115" width="4.85546875" style="12" customWidth="1"/>
    <col min="5116" max="5116" width="13.28515625" style="12" customWidth="1"/>
    <col min="5117" max="5122" width="0" style="12" hidden="1" customWidth="1"/>
    <col min="5123" max="5320" width="10.85546875" style="12"/>
    <col min="5321" max="5321" width="4.42578125" style="12" customWidth="1"/>
    <col min="5322" max="5322" width="6.140625" style="12" customWidth="1"/>
    <col min="5323" max="5323" width="2.42578125" style="12" customWidth="1"/>
    <col min="5324" max="5324" width="39.28515625" style="12" customWidth="1"/>
    <col min="5325" max="5325" width="9.28515625" style="12" customWidth="1"/>
    <col min="5326" max="5326" width="3.28515625" style="12" customWidth="1"/>
    <col min="5327" max="5327" width="13.28515625" style="12" customWidth="1"/>
    <col min="5328" max="5328" width="3.28515625" style="12" customWidth="1"/>
    <col min="5329" max="5329" width="13.28515625" style="12" customWidth="1"/>
    <col min="5330" max="5330" width="3.28515625" style="12" customWidth="1"/>
    <col min="5331" max="5331" width="13.28515625" style="12" customWidth="1"/>
    <col min="5332" max="5332" width="4.85546875" style="12" customWidth="1"/>
    <col min="5333" max="5333" width="13.28515625" style="12" customWidth="1"/>
    <col min="5334" max="5335" width="0" style="12" hidden="1" customWidth="1"/>
    <col min="5336" max="5336" width="13.28515625" style="12" customWidth="1"/>
    <col min="5337" max="5337" width="4.85546875" style="12" customWidth="1"/>
    <col min="5338" max="5339" width="13.28515625" style="12" customWidth="1"/>
    <col min="5340" max="5340" width="4.85546875" style="12" customWidth="1"/>
    <col min="5341" max="5342" width="13.28515625" style="12" customWidth="1"/>
    <col min="5343" max="5343" width="4.85546875" style="12" customWidth="1"/>
    <col min="5344" max="5345" width="13.28515625" style="12" customWidth="1"/>
    <col min="5346" max="5346" width="4.85546875" style="12" customWidth="1"/>
    <col min="5347" max="5347" width="13.28515625" style="12" customWidth="1"/>
    <col min="5348" max="5353" width="0" style="12" hidden="1" customWidth="1"/>
    <col min="5354" max="5354" width="13.28515625" style="12" customWidth="1"/>
    <col min="5355" max="5355" width="4.7109375" style="12" customWidth="1"/>
    <col min="5356" max="5356" width="13.28515625" style="12" customWidth="1"/>
    <col min="5357" max="5362" width="0" style="12" hidden="1" customWidth="1"/>
    <col min="5363" max="5363" width="5.7109375" style="12" customWidth="1"/>
    <col min="5364" max="5364" width="13.28515625" style="12" customWidth="1"/>
    <col min="5365" max="5365" width="5.7109375" style="12" customWidth="1"/>
    <col min="5366" max="5366" width="13.28515625" style="12" customWidth="1"/>
    <col min="5367" max="5367" width="4.85546875" style="12" customWidth="1"/>
    <col min="5368" max="5368" width="13.28515625" style="12" customWidth="1"/>
    <col min="5369" max="5369" width="4.85546875" style="12" customWidth="1"/>
    <col min="5370" max="5370" width="13.28515625" style="12" customWidth="1"/>
    <col min="5371" max="5371" width="4.85546875" style="12" customWidth="1"/>
    <col min="5372" max="5372" width="13.28515625" style="12" customWidth="1"/>
    <col min="5373" max="5378" width="0" style="12" hidden="1" customWidth="1"/>
    <col min="5379" max="5576" width="10.85546875" style="12"/>
    <col min="5577" max="5577" width="4.42578125" style="12" customWidth="1"/>
    <col min="5578" max="5578" width="6.140625" style="12" customWidth="1"/>
    <col min="5579" max="5579" width="2.42578125" style="12" customWidth="1"/>
    <col min="5580" max="5580" width="39.28515625" style="12" customWidth="1"/>
    <col min="5581" max="5581" width="9.28515625" style="12" customWidth="1"/>
    <col min="5582" max="5582" width="3.28515625" style="12" customWidth="1"/>
    <col min="5583" max="5583" width="13.28515625" style="12" customWidth="1"/>
    <col min="5584" max="5584" width="3.28515625" style="12" customWidth="1"/>
    <col min="5585" max="5585" width="13.28515625" style="12" customWidth="1"/>
    <col min="5586" max="5586" width="3.28515625" style="12" customWidth="1"/>
    <col min="5587" max="5587" width="13.28515625" style="12" customWidth="1"/>
    <col min="5588" max="5588" width="4.85546875" style="12" customWidth="1"/>
    <col min="5589" max="5589" width="13.28515625" style="12" customWidth="1"/>
    <col min="5590" max="5591" width="0" style="12" hidden="1" customWidth="1"/>
    <col min="5592" max="5592" width="13.28515625" style="12" customWidth="1"/>
    <col min="5593" max="5593" width="4.85546875" style="12" customWidth="1"/>
    <col min="5594" max="5595" width="13.28515625" style="12" customWidth="1"/>
    <col min="5596" max="5596" width="4.85546875" style="12" customWidth="1"/>
    <col min="5597" max="5598" width="13.28515625" style="12" customWidth="1"/>
    <col min="5599" max="5599" width="4.85546875" style="12" customWidth="1"/>
    <col min="5600" max="5601" width="13.28515625" style="12" customWidth="1"/>
    <col min="5602" max="5602" width="4.85546875" style="12" customWidth="1"/>
    <col min="5603" max="5603" width="13.28515625" style="12" customWidth="1"/>
    <col min="5604" max="5609" width="0" style="12" hidden="1" customWidth="1"/>
    <col min="5610" max="5610" width="13.28515625" style="12" customWidth="1"/>
    <col min="5611" max="5611" width="4.7109375" style="12" customWidth="1"/>
    <col min="5612" max="5612" width="13.28515625" style="12" customWidth="1"/>
    <col min="5613" max="5618" width="0" style="12" hidden="1" customWidth="1"/>
    <col min="5619" max="5619" width="5.7109375" style="12" customWidth="1"/>
    <col min="5620" max="5620" width="13.28515625" style="12" customWidth="1"/>
    <col min="5621" max="5621" width="5.7109375" style="12" customWidth="1"/>
    <col min="5622" max="5622" width="13.28515625" style="12" customWidth="1"/>
    <col min="5623" max="5623" width="4.85546875" style="12" customWidth="1"/>
    <col min="5624" max="5624" width="13.28515625" style="12" customWidth="1"/>
    <col min="5625" max="5625" width="4.85546875" style="12" customWidth="1"/>
    <col min="5626" max="5626" width="13.28515625" style="12" customWidth="1"/>
    <col min="5627" max="5627" width="4.85546875" style="12" customWidth="1"/>
    <col min="5628" max="5628" width="13.28515625" style="12" customWidth="1"/>
    <col min="5629" max="5634" width="0" style="12" hidden="1" customWidth="1"/>
    <col min="5635" max="5832" width="10.85546875" style="12"/>
    <col min="5833" max="5833" width="4.42578125" style="12" customWidth="1"/>
    <col min="5834" max="5834" width="6.140625" style="12" customWidth="1"/>
    <col min="5835" max="5835" width="2.42578125" style="12" customWidth="1"/>
    <col min="5836" max="5836" width="39.28515625" style="12" customWidth="1"/>
    <col min="5837" max="5837" width="9.28515625" style="12" customWidth="1"/>
    <col min="5838" max="5838" width="3.28515625" style="12" customWidth="1"/>
    <col min="5839" max="5839" width="13.28515625" style="12" customWidth="1"/>
    <col min="5840" max="5840" width="3.28515625" style="12" customWidth="1"/>
    <col min="5841" max="5841" width="13.28515625" style="12" customWidth="1"/>
    <col min="5842" max="5842" width="3.28515625" style="12" customWidth="1"/>
    <col min="5843" max="5843" width="13.28515625" style="12" customWidth="1"/>
    <col min="5844" max="5844" width="4.85546875" style="12" customWidth="1"/>
    <col min="5845" max="5845" width="13.28515625" style="12" customWidth="1"/>
    <col min="5846" max="5847" width="0" style="12" hidden="1" customWidth="1"/>
    <col min="5848" max="5848" width="13.28515625" style="12" customWidth="1"/>
    <col min="5849" max="5849" width="4.85546875" style="12" customWidth="1"/>
    <col min="5850" max="5851" width="13.28515625" style="12" customWidth="1"/>
    <col min="5852" max="5852" width="4.85546875" style="12" customWidth="1"/>
    <col min="5853" max="5854" width="13.28515625" style="12" customWidth="1"/>
    <col min="5855" max="5855" width="4.85546875" style="12" customWidth="1"/>
    <col min="5856" max="5857" width="13.28515625" style="12" customWidth="1"/>
    <col min="5858" max="5858" width="4.85546875" style="12" customWidth="1"/>
    <col min="5859" max="5859" width="13.28515625" style="12" customWidth="1"/>
    <col min="5860" max="5865" width="0" style="12" hidden="1" customWidth="1"/>
    <col min="5866" max="5866" width="13.28515625" style="12" customWidth="1"/>
    <col min="5867" max="5867" width="4.7109375" style="12" customWidth="1"/>
    <col min="5868" max="5868" width="13.28515625" style="12" customWidth="1"/>
    <col min="5869" max="5874" width="0" style="12" hidden="1" customWidth="1"/>
    <col min="5875" max="5875" width="5.7109375" style="12" customWidth="1"/>
    <col min="5876" max="5876" width="13.28515625" style="12" customWidth="1"/>
    <col min="5877" max="5877" width="5.7109375" style="12" customWidth="1"/>
    <col min="5878" max="5878" width="13.28515625" style="12" customWidth="1"/>
    <col min="5879" max="5879" width="4.85546875" style="12" customWidth="1"/>
    <col min="5880" max="5880" width="13.28515625" style="12" customWidth="1"/>
    <col min="5881" max="5881" width="4.85546875" style="12" customWidth="1"/>
    <col min="5882" max="5882" width="13.28515625" style="12" customWidth="1"/>
    <col min="5883" max="5883" width="4.85546875" style="12" customWidth="1"/>
    <col min="5884" max="5884" width="13.28515625" style="12" customWidth="1"/>
    <col min="5885" max="5890" width="0" style="12" hidden="1" customWidth="1"/>
    <col min="5891" max="6088" width="10.85546875" style="12"/>
    <col min="6089" max="6089" width="4.42578125" style="12" customWidth="1"/>
    <col min="6090" max="6090" width="6.140625" style="12" customWidth="1"/>
    <col min="6091" max="6091" width="2.42578125" style="12" customWidth="1"/>
    <col min="6092" max="6092" width="39.28515625" style="12" customWidth="1"/>
    <col min="6093" max="6093" width="9.28515625" style="12" customWidth="1"/>
    <col min="6094" max="6094" width="3.28515625" style="12" customWidth="1"/>
    <col min="6095" max="6095" width="13.28515625" style="12" customWidth="1"/>
    <col min="6096" max="6096" width="3.28515625" style="12" customWidth="1"/>
    <col min="6097" max="6097" width="13.28515625" style="12" customWidth="1"/>
    <col min="6098" max="6098" width="3.28515625" style="12" customWidth="1"/>
    <col min="6099" max="6099" width="13.28515625" style="12" customWidth="1"/>
    <col min="6100" max="6100" width="4.85546875" style="12" customWidth="1"/>
    <col min="6101" max="6101" width="13.28515625" style="12" customWidth="1"/>
    <col min="6102" max="6103" width="0" style="12" hidden="1" customWidth="1"/>
    <col min="6104" max="6104" width="13.28515625" style="12" customWidth="1"/>
    <col min="6105" max="6105" width="4.85546875" style="12" customWidth="1"/>
    <col min="6106" max="6107" width="13.28515625" style="12" customWidth="1"/>
    <col min="6108" max="6108" width="4.85546875" style="12" customWidth="1"/>
    <col min="6109" max="6110" width="13.28515625" style="12" customWidth="1"/>
    <col min="6111" max="6111" width="4.85546875" style="12" customWidth="1"/>
    <col min="6112" max="6113" width="13.28515625" style="12" customWidth="1"/>
    <col min="6114" max="6114" width="4.85546875" style="12" customWidth="1"/>
    <col min="6115" max="6115" width="13.28515625" style="12" customWidth="1"/>
    <col min="6116" max="6121" width="0" style="12" hidden="1" customWidth="1"/>
    <col min="6122" max="6122" width="13.28515625" style="12" customWidth="1"/>
    <col min="6123" max="6123" width="4.7109375" style="12" customWidth="1"/>
    <col min="6124" max="6124" width="13.28515625" style="12" customWidth="1"/>
    <col min="6125" max="6130" width="0" style="12" hidden="1" customWidth="1"/>
    <col min="6131" max="6131" width="5.7109375" style="12" customWidth="1"/>
    <col min="6132" max="6132" width="13.28515625" style="12" customWidth="1"/>
    <col min="6133" max="6133" width="5.7109375" style="12" customWidth="1"/>
    <col min="6134" max="6134" width="13.28515625" style="12" customWidth="1"/>
    <col min="6135" max="6135" width="4.85546875" style="12" customWidth="1"/>
    <col min="6136" max="6136" width="13.28515625" style="12" customWidth="1"/>
    <col min="6137" max="6137" width="4.85546875" style="12" customWidth="1"/>
    <col min="6138" max="6138" width="13.28515625" style="12" customWidth="1"/>
    <col min="6139" max="6139" width="4.85546875" style="12" customWidth="1"/>
    <col min="6140" max="6140" width="13.28515625" style="12" customWidth="1"/>
    <col min="6141" max="6146" width="0" style="12" hidden="1" customWidth="1"/>
    <col min="6147" max="6344" width="10.85546875" style="12"/>
    <col min="6345" max="6345" width="4.42578125" style="12" customWidth="1"/>
    <col min="6346" max="6346" width="6.140625" style="12" customWidth="1"/>
    <col min="6347" max="6347" width="2.42578125" style="12" customWidth="1"/>
    <col min="6348" max="6348" width="39.28515625" style="12" customWidth="1"/>
    <col min="6349" max="6349" width="9.28515625" style="12" customWidth="1"/>
    <col min="6350" max="6350" width="3.28515625" style="12" customWidth="1"/>
    <col min="6351" max="6351" width="13.28515625" style="12" customWidth="1"/>
    <col min="6352" max="6352" width="3.28515625" style="12" customWidth="1"/>
    <col min="6353" max="6353" width="13.28515625" style="12" customWidth="1"/>
    <col min="6354" max="6354" width="3.28515625" style="12" customWidth="1"/>
    <col min="6355" max="6355" width="13.28515625" style="12" customWidth="1"/>
    <col min="6356" max="6356" width="4.85546875" style="12" customWidth="1"/>
    <col min="6357" max="6357" width="13.28515625" style="12" customWidth="1"/>
    <col min="6358" max="6359" width="0" style="12" hidden="1" customWidth="1"/>
    <col min="6360" max="6360" width="13.28515625" style="12" customWidth="1"/>
    <col min="6361" max="6361" width="4.85546875" style="12" customWidth="1"/>
    <col min="6362" max="6363" width="13.28515625" style="12" customWidth="1"/>
    <col min="6364" max="6364" width="4.85546875" style="12" customWidth="1"/>
    <col min="6365" max="6366" width="13.28515625" style="12" customWidth="1"/>
    <col min="6367" max="6367" width="4.85546875" style="12" customWidth="1"/>
    <col min="6368" max="6369" width="13.28515625" style="12" customWidth="1"/>
    <col min="6370" max="6370" width="4.85546875" style="12" customWidth="1"/>
    <col min="6371" max="6371" width="13.28515625" style="12" customWidth="1"/>
    <col min="6372" max="6377" width="0" style="12" hidden="1" customWidth="1"/>
    <col min="6378" max="6378" width="13.28515625" style="12" customWidth="1"/>
    <col min="6379" max="6379" width="4.7109375" style="12" customWidth="1"/>
    <col min="6380" max="6380" width="13.28515625" style="12" customWidth="1"/>
    <col min="6381" max="6386" width="0" style="12" hidden="1" customWidth="1"/>
    <col min="6387" max="6387" width="5.7109375" style="12" customWidth="1"/>
    <col min="6388" max="6388" width="13.28515625" style="12" customWidth="1"/>
    <col min="6389" max="6389" width="5.7109375" style="12" customWidth="1"/>
    <col min="6390" max="6390" width="13.28515625" style="12" customWidth="1"/>
    <col min="6391" max="6391" width="4.85546875" style="12" customWidth="1"/>
    <col min="6392" max="6392" width="13.28515625" style="12" customWidth="1"/>
    <col min="6393" max="6393" width="4.85546875" style="12" customWidth="1"/>
    <col min="6394" max="6394" width="13.28515625" style="12" customWidth="1"/>
    <col min="6395" max="6395" width="4.85546875" style="12" customWidth="1"/>
    <col min="6396" max="6396" width="13.28515625" style="12" customWidth="1"/>
    <col min="6397" max="6402" width="0" style="12" hidden="1" customWidth="1"/>
    <col min="6403" max="6600" width="10.85546875" style="12"/>
    <col min="6601" max="6601" width="4.42578125" style="12" customWidth="1"/>
    <col min="6602" max="6602" width="6.140625" style="12" customWidth="1"/>
    <col min="6603" max="6603" width="2.42578125" style="12" customWidth="1"/>
    <col min="6604" max="6604" width="39.28515625" style="12" customWidth="1"/>
    <col min="6605" max="6605" width="9.28515625" style="12" customWidth="1"/>
    <col min="6606" max="6606" width="3.28515625" style="12" customWidth="1"/>
    <col min="6607" max="6607" width="13.28515625" style="12" customWidth="1"/>
    <col min="6608" max="6608" width="3.28515625" style="12" customWidth="1"/>
    <col min="6609" max="6609" width="13.28515625" style="12" customWidth="1"/>
    <col min="6610" max="6610" width="3.28515625" style="12" customWidth="1"/>
    <col min="6611" max="6611" width="13.28515625" style="12" customWidth="1"/>
    <col min="6612" max="6612" width="4.85546875" style="12" customWidth="1"/>
    <col min="6613" max="6613" width="13.28515625" style="12" customWidth="1"/>
    <col min="6614" max="6615" width="0" style="12" hidden="1" customWidth="1"/>
    <col min="6616" max="6616" width="13.28515625" style="12" customWidth="1"/>
    <col min="6617" max="6617" width="4.85546875" style="12" customWidth="1"/>
    <col min="6618" max="6619" width="13.28515625" style="12" customWidth="1"/>
    <col min="6620" max="6620" width="4.85546875" style="12" customWidth="1"/>
    <col min="6621" max="6622" width="13.28515625" style="12" customWidth="1"/>
    <col min="6623" max="6623" width="4.85546875" style="12" customWidth="1"/>
    <col min="6624" max="6625" width="13.28515625" style="12" customWidth="1"/>
    <col min="6626" max="6626" width="4.85546875" style="12" customWidth="1"/>
    <col min="6627" max="6627" width="13.28515625" style="12" customWidth="1"/>
    <col min="6628" max="6633" width="0" style="12" hidden="1" customWidth="1"/>
    <col min="6634" max="6634" width="13.28515625" style="12" customWidth="1"/>
    <col min="6635" max="6635" width="4.7109375" style="12" customWidth="1"/>
    <col min="6636" max="6636" width="13.28515625" style="12" customWidth="1"/>
    <col min="6637" max="6642" width="0" style="12" hidden="1" customWidth="1"/>
    <col min="6643" max="6643" width="5.7109375" style="12" customWidth="1"/>
    <col min="6644" max="6644" width="13.28515625" style="12" customWidth="1"/>
    <col min="6645" max="6645" width="5.7109375" style="12" customWidth="1"/>
    <col min="6646" max="6646" width="13.28515625" style="12" customWidth="1"/>
    <col min="6647" max="6647" width="4.85546875" style="12" customWidth="1"/>
    <col min="6648" max="6648" width="13.28515625" style="12" customWidth="1"/>
    <col min="6649" max="6649" width="4.85546875" style="12" customWidth="1"/>
    <col min="6650" max="6650" width="13.28515625" style="12" customWidth="1"/>
    <col min="6651" max="6651" width="4.85546875" style="12" customWidth="1"/>
    <col min="6652" max="6652" width="13.28515625" style="12" customWidth="1"/>
    <col min="6653" max="6658" width="0" style="12" hidden="1" customWidth="1"/>
    <col min="6659" max="6856" width="10.85546875" style="12"/>
    <col min="6857" max="6857" width="4.42578125" style="12" customWidth="1"/>
    <col min="6858" max="6858" width="6.140625" style="12" customWidth="1"/>
    <col min="6859" max="6859" width="2.42578125" style="12" customWidth="1"/>
    <col min="6860" max="6860" width="39.28515625" style="12" customWidth="1"/>
    <col min="6861" max="6861" width="9.28515625" style="12" customWidth="1"/>
    <col min="6862" max="6862" width="3.28515625" style="12" customWidth="1"/>
    <col min="6863" max="6863" width="13.28515625" style="12" customWidth="1"/>
    <col min="6864" max="6864" width="3.28515625" style="12" customWidth="1"/>
    <col min="6865" max="6865" width="13.28515625" style="12" customWidth="1"/>
    <col min="6866" max="6866" width="3.28515625" style="12" customWidth="1"/>
    <col min="6867" max="6867" width="13.28515625" style="12" customWidth="1"/>
    <col min="6868" max="6868" width="4.85546875" style="12" customWidth="1"/>
    <col min="6869" max="6869" width="13.28515625" style="12" customWidth="1"/>
    <col min="6870" max="6871" width="0" style="12" hidden="1" customWidth="1"/>
    <col min="6872" max="6872" width="13.28515625" style="12" customWidth="1"/>
    <col min="6873" max="6873" width="4.85546875" style="12" customWidth="1"/>
    <col min="6874" max="6875" width="13.28515625" style="12" customWidth="1"/>
    <col min="6876" max="6876" width="4.85546875" style="12" customWidth="1"/>
    <col min="6877" max="6878" width="13.28515625" style="12" customWidth="1"/>
    <col min="6879" max="6879" width="4.85546875" style="12" customWidth="1"/>
    <col min="6880" max="6881" width="13.28515625" style="12" customWidth="1"/>
    <col min="6882" max="6882" width="4.85546875" style="12" customWidth="1"/>
    <col min="6883" max="6883" width="13.28515625" style="12" customWidth="1"/>
    <col min="6884" max="6889" width="0" style="12" hidden="1" customWidth="1"/>
    <col min="6890" max="6890" width="13.28515625" style="12" customWidth="1"/>
    <col min="6891" max="6891" width="4.7109375" style="12" customWidth="1"/>
    <col min="6892" max="6892" width="13.28515625" style="12" customWidth="1"/>
    <col min="6893" max="6898" width="0" style="12" hidden="1" customWidth="1"/>
    <col min="6899" max="6899" width="5.7109375" style="12" customWidth="1"/>
    <col min="6900" max="6900" width="13.28515625" style="12" customWidth="1"/>
    <col min="6901" max="6901" width="5.7109375" style="12" customWidth="1"/>
    <col min="6902" max="6902" width="13.28515625" style="12" customWidth="1"/>
    <col min="6903" max="6903" width="4.85546875" style="12" customWidth="1"/>
    <col min="6904" max="6904" width="13.28515625" style="12" customWidth="1"/>
    <col min="6905" max="6905" width="4.85546875" style="12" customWidth="1"/>
    <col min="6906" max="6906" width="13.28515625" style="12" customWidth="1"/>
    <col min="6907" max="6907" width="4.85546875" style="12" customWidth="1"/>
    <col min="6908" max="6908" width="13.28515625" style="12" customWidth="1"/>
    <col min="6909" max="6914" width="0" style="12" hidden="1" customWidth="1"/>
    <col min="6915" max="7112" width="10.85546875" style="12"/>
    <col min="7113" max="7113" width="4.42578125" style="12" customWidth="1"/>
    <col min="7114" max="7114" width="6.140625" style="12" customWidth="1"/>
    <col min="7115" max="7115" width="2.42578125" style="12" customWidth="1"/>
    <col min="7116" max="7116" width="39.28515625" style="12" customWidth="1"/>
    <col min="7117" max="7117" width="9.28515625" style="12" customWidth="1"/>
    <col min="7118" max="7118" width="3.28515625" style="12" customWidth="1"/>
    <col min="7119" max="7119" width="13.28515625" style="12" customWidth="1"/>
    <col min="7120" max="7120" width="3.28515625" style="12" customWidth="1"/>
    <col min="7121" max="7121" width="13.28515625" style="12" customWidth="1"/>
    <col min="7122" max="7122" width="3.28515625" style="12" customWidth="1"/>
    <col min="7123" max="7123" width="13.28515625" style="12" customWidth="1"/>
    <col min="7124" max="7124" width="4.85546875" style="12" customWidth="1"/>
    <col min="7125" max="7125" width="13.28515625" style="12" customWidth="1"/>
    <col min="7126" max="7127" width="0" style="12" hidden="1" customWidth="1"/>
    <col min="7128" max="7128" width="13.28515625" style="12" customWidth="1"/>
    <col min="7129" max="7129" width="4.85546875" style="12" customWidth="1"/>
    <col min="7130" max="7131" width="13.28515625" style="12" customWidth="1"/>
    <col min="7132" max="7132" width="4.85546875" style="12" customWidth="1"/>
    <col min="7133" max="7134" width="13.28515625" style="12" customWidth="1"/>
    <col min="7135" max="7135" width="4.85546875" style="12" customWidth="1"/>
    <col min="7136" max="7137" width="13.28515625" style="12" customWidth="1"/>
    <col min="7138" max="7138" width="4.85546875" style="12" customWidth="1"/>
    <col min="7139" max="7139" width="13.28515625" style="12" customWidth="1"/>
    <col min="7140" max="7145" width="0" style="12" hidden="1" customWidth="1"/>
    <col min="7146" max="7146" width="13.28515625" style="12" customWidth="1"/>
    <col min="7147" max="7147" width="4.7109375" style="12" customWidth="1"/>
    <col min="7148" max="7148" width="13.28515625" style="12" customWidth="1"/>
    <col min="7149" max="7154" width="0" style="12" hidden="1" customWidth="1"/>
    <col min="7155" max="7155" width="5.7109375" style="12" customWidth="1"/>
    <col min="7156" max="7156" width="13.28515625" style="12" customWidth="1"/>
    <col min="7157" max="7157" width="5.7109375" style="12" customWidth="1"/>
    <col min="7158" max="7158" width="13.28515625" style="12" customWidth="1"/>
    <col min="7159" max="7159" width="4.85546875" style="12" customWidth="1"/>
    <col min="7160" max="7160" width="13.28515625" style="12" customWidth="1"/>
    <col min="7161" max="7161" width="4.85546875" style="12" customWidth="1"/>
    <col min="7162" max="7162" width="13.28515625" style="12" customWidth="1"/>
    <col min="7163" max="7163" width="4.85546875" style="12" customWidth="1"/>
    <col min="7164" max="7164" width="13.28515625" style="12" customWidth="1"/>
    <col min="7165" max="7170" width="0" style="12" hidden="1" customWidth="1"/>
    <col min="7171" max="7368" width="10.85546875" style="12"/>
    <col min="7369" max="7369" width="4.42578125" style="12" customWidth="1"/>
    <col min="7370" max="7370" width="6.140625" style="12" customWidth="1"/>
    <col min="7371" max="7371" width="2.42578125" style="12" customWidth="1"/>
    <col min="7372" max="7372" width="39.28515625" style="12" customWidth="1"/>
    <col min="7373" max="7373" width="9.28515625" style="12" customWidth="1"/>
    <col min="7374" max="7374" width="3.28515625" style="12" customWidth="1"/>
    <col min="7375" max="7375" width="13.28515625" style="12" customWidth="1"/>
    <col min="7376" max="7376" width="3.28515625" style="12" customWidth="1"/>
    <col min="7377" max="7377" width="13.28515625" style="12" customWidth="1"/>
    <col min="7378" max="7378" width="3.28515625" style="12" customWidth="1"/>
    <col min="7379" max="7379" width="13.28515625" style="12" customWidth="1"/>
    <col min="7380" max="7380" width="4.85546875" style="12" customWidth="1"/>
    <col min="7381" max="7381" width="13.28515625" style="12" customWidth="1"/>
    <col min="7382" max="7383" width="0" style="12" hidden="1" customWidth="1"/>
    <col min="7384" max="7384" width="13.28515625" style="12" customWidth="1"/>
    <col min="7385" max="7385" width="4.85546875" style="12" customWidth="1"/>
    <col min="7386" max="7387" width="13.28515625" style="12" customWidth="1"/>
    <col min="7388" max="7388" width="4.85546875" style="12" customWidth="1"/>
    <col min="7389" max="7390" width="13.28515625" style="12" customWidth="1"/>
    <col min="7391" max="7391" width="4.85546875" style="12" customWidth="1"/>
    <col min="7392" max="7393" width="13.28515625" style="12" customWidth="1"/>
    <col min="7394" max="7394" width="4.85546875" style="12" customWidth="1"/>
    <col min="7395" max="7395" width="13.28515625" style="12" customWidth="1"/>
    <col min="7396" max="7401" width="0" style="12" hidden="1" customWidth="1"/>
    <col min="7402" max="7402" width="13.28515625" style="12" customWidth="1"/>
    <col min="7403" max="7403" width="4.7109375" style="12" customWidth="1"/>
    <col min="7404" max="7404" width="13.28515625" style="12" customWidth="1"/>
    <col min="7405" max="7410" width="0" style="12" hidden="1" customWidth="1"/>
    <col min="7411" max="7411" width="5.7109375" style="12" customWidth="1"/>
    <col min="7412" max="7412" width="13.28515625" style="12" customWidth="1"/>
    <col min="7413" max="7413" width="5.7109375" style="12" customWidth="1"/>
    <col min="7414" max="7414" width="13.28515625" style="12" customWidth="1"/>
    <col min="7415" max="7415" width="4.85546875" style="12" customWidth="1"/>
    <col min="7416" max="7416" width="13.28515625" style="12" customWidth="1"/>
    <col min="7417" max="7417" width="4.85546875" style="12" customWidth="1"/>
    <col min="7418" max="7418" width="13.28515625" style="12" customWidth="1"/>
    <col min="7419" max="7419" width="4.85546875" style="12" customWidth="1"/>
    <col min="7420" max="7420" width="13.28515625" style="12" customWidth="1"/>
    <col min="7421" max="7426" width="0" style="12" hidden="1" customWidth="1"/>
    <col min="7427" max="7624" width="10.85546875" style="12"/>
    <col min="7625" max="7625" width="4.42578125" style="12" customWidth="1"/>
    <col min="7626" max="7626" width="6.140625" style="12" customWidth="1"/>
    <col min="7627" max="7627" width="2.42578125" style="12" customWidth="1"/>
    <col min="7628" max="7628" width="39.28515625" style="12" customWidth="1"/>
    <col min="7629" max="7629" width="9.28515625" style="12" customWidth="1"/>
    <col min="7630" max="7630" width="3.28515625" style="12" customWidth="1"/>
    <col min="7631" max="7631" width="13.28515625" style="12" customWidth="1"/>
    <col min="7632" max="7632" width="3.28515625" style="12" customWidth="1"/>
    <col min="7633" max="7633" width="13.28515625" style="12" customWidth="1"/>
    <col min="7634" max="7634" width="3.28515625" style="12" customWidth="1"/>
    <col min="7635" max="7635" width="13.28515625" style="12" customWidth="1"/>
    <col min="7636" max="7636" width="4.85546875" style="12" customWidth="1"/>
    <col min="7637" max="7637" width="13.28515625" style="12" customWidth="1"/>
    <col min="7638" max="7639" width="0" style="12" hidden="1" customWidth="1"/>
    <col min="7640" max="7640" width="13.28515625" style="12" customWidth="1"/>
    <col min="7641" max="7641" width="4.85546875" style="12" customWidth="1"/>
    <col min="7642" max="7643" width="13.28515625" style="12" customWidth="1"/>
    <col min="7644" max="7644" width="4.85546875" style="12" customWidth="1"/>
    <col min="7645" max="7646" width="13.28515625" style="12" customWidth="1"/>
    <col min="7647" max="7647" width="4.85546875" style="12" customWidth="1"/>
    <col min="7648" max="7649" width="13.28515625" style="12" customWidth="1"/>
    <col min="7650" max="7650" width="4.85546875" style="12" customWidth="1"/>
    <col min="7651" max="7651" width="13.28515625" style="12" customWidth="1"/>
    <col min="7652" max="7657" width="0" style="12" hidden="1" customWidth="1"/>
    <col min="7658" max="7658" width="13.28515625" style="12" customWidth="1"/>
    <col min="7659" max="7659" width="4.7109375" style="12" customWidth="1"/>
    <col min="7660" max="7660" width="13.28515625" style="12" customWidth="1"/>
    <col min="7661" max="7666" width="0" style="12" hidden="1" customWidth="1"/>
    <col min="7667" max="7667" width="5.7109375" style="12" customWidth="1"/>
    <col min="7668" max="7668" width="13.28515625" style="12" customWidth="1"/>
    <col min="7669" max="7669" width="5.7109375" style="12" customWidth="1"/>
    <col min="7670" max="7670" width="13.28515625" style="12" customWidth="1"/>
    <col min="7671" max="7671" width="4.85546875" style="12" customWidth="1"/>
    <col min="7672" max="7672" width="13.28515625" style="12" customWidth="1"/>
    <col min="7673" max="7673" width="4.85546875" style="12" customWidth="1"/>
    <col min="7674" max="7674" width="13.28515625" style="12" customWidth="1"/>
    <col min="7675" max="7675" width="4.85546875" style="12" customWidth="1"/>
    <col min="7676" max="7676" width="13.28515625" style="12" customWidth="1"/>
    <col min="7677" max="7682" width="0" style="12" hidden="1" customWidth="1"/>
    <col min="7683" max="7880" width="10.85546875" style="12"/>
    <col min="7881" max="7881" width="4.42578125" style="12" customWidth="1"/>
    <col min="7882" max="7882" width="6.140625" style="12" customWidth="1"/>
    <col min="7883" max="7883" width="2.42578125" style="12" customWidth="1"/>
    <col min="7884" max="7884" width="39.28515625" style="12" customWidth="1"/>
    <col min="7885" max="7885" width="9.28515625" style="12" customWidth="1"/>
    <col min="7886" max="7886" width="3.28515625" style="12" customWidth="1"/>
    <col min="7887" max="7887" width="13.28515625" style="12" customWidth="1"/>
    <col min="7888" max="7888" width="3.28515625" style="12" customWidth="1"/>
    <col min="7889" max="7889" width="13.28515625" style="12" customWidth="1"/>
    <col min="7890" max="7890" width="3.28515625" style="12" customWidth="1"/>
    <col min="7891" max="7891" width="13.28515625" style="12" customWidth="1"/>
    <col min="7892" max="7892" width="4.85546875" style="12" customWidth="1"/>
    <col min="7893" max="7893" width="13.28515625" style="12" customWidth="1"/>
    <col min="7894" max="7895" width="0" style="12" hidden="1" customWidth="1"/>
    <col min="7896" max="7896" width="13.28515625" style="12" customWidth="1"/>
    <col min="7897" max="7897" width="4.85546875" style="12" customWidth="1"/>
    <col min="7898" max="7899" width="13.28515625" style="12" customWidth="1"/>
    <col min="7900" max="7900" width="4.85546875" style="12" customWidth="1"/>
    <col min="7901" max="7902" width="13.28515625" style="12" customWidth="1"/>
    <col min="7903" max="7903" width="4.85546875" style="12" customWidth="1"/>
    <col min="7904" max="7905" width="13.28515625" style="12" customWidth="1"/>
    <col min="7906" max="7906" width="4.85546875" style="12" customWidth="1"/>
    <col min="7907" max="7907" width="13.28515625" style="12" customWidth="1"/>
    <col min="7908" max="7913" width="0" style="12" hidden="1" customWidth="1"/>
    <col min="7914" max="7914" width="13.28515625" style="12" customWidth="1"/>
    <col min="7915" max="7915" width="4.7109375" style="12" customWidth="1"/>
    <col min="7916" max="7916" width="13.28515625" style="12" customWidth="1"/>
    <col min="7917" max="7922" width="0" style="12" hidden="1" customWidth="1"/>
    <col min="7923" max="7923" width="5.7109375" style="12" customWidth="1"/>
    <col min="7924" max="7924" width="13.28515625" style="12" customWidth="1"/>
    <col min="7925" max="7925" width="5.7109375" style="12" customWidth="1"/>
    <col min="7926" max="7926" width="13.28515625" style="12" customWidth="1"/>
    <col min="7927" max="7927" width="4.85546875" style="12" customWidth="1"/>
    <col min="7928" max="7928" width="13.28515625" style="12" customWidth="1"/>
    <col min="7929" max="7929" width="4.85546875" style="12" customWidth="1"/>
    <col min="7930" max="7930" width="13.28515625" style="12" customWidth="1"/>
    <col min="7931" max="7931" width="4.85546875" style="12" customWidth="1"/>
    <col min="7932" max="7932" width="13.28515625" style="12" customWidth="1"/>
    <col min="7933" max="7938" width="0" style="12" hidden="1" customWidth="1"/>
    <col min="7939" max="8136" width="10.85546875" style="12"/>
    <col min="8137" max="8137" width="4.42578125" style="12" customWidth="1"/>
    <col min="8138" max="8138" width="6.140625" style="12" customWidth="1"/>
    <col min="8139" max="8139" width="2.42578125" style="12" customWidth="1"/>
    <col min="8140" max="8140" width="39.28515625" style="12" customWidth="1"/>
    <col min="8141" max="8141" width="9.28515625" style="12" customWidth="1"/>
    <col min="8142" max="8142" width="3.28515625" style="12" customWidth="1"/>
    <col min="8143" max="8143" width="13.28515625" style="12" customWidth="1"/>
    <col min="8144" max="8144" width="3.28515625" style="12" customWidth="1"/>
    <col min="8145" max="8145" width="13.28515625" style="12" customWidth="1"/>
    <col min="8146" max="8146" width="3.28515625" style="12" customWidth="1"/>
    <col min="8147" max="8147" width="13.28515625" style="12" customWidth="1"/>
    <col min="8148" max="8148" width="4.85546875" style="12" customWidth="1"/>
    <col min="8149" max="8149" width="13.28515625" style="12" customWidth="1"/>
    <col min="8150" max="8151" width="0" style="12" hidden="1" customWidth="1"/>
    <col min="8152" max="8152" width="13.28515625" style="12" customWidth="1"/>
    <col min="8153" max="8153" width="4.85546875" style="12" customWidth="1"/>
    <col min="8154" max="8155" width="13.28515625" style="12" customWidth="1"/>
    <col min="8156" max="8156" width="4.85546875" style="12" customWidth="1"/>
    <col min="8157" max="8158" width="13.28515625" style="12" customWidth="1"/>
    <col min="8159" max="8159" width="4.85546875" style="12" customWidth="1"/>
    <col min="8160" max="8161" width="13.28515625" style="12" customWidth="1"/>
    <col min="8162" max="8162" width="4.85546875" style="12" customWidth="1"/>
    <col min="8163" max="8163" width="13.28515625" style="12" customWidth="1"/>
    <col min="8164" max="8169" width="0" style="12" hidden="1" customWidth="1"/>
    <col min="8170" max="8170" width="13.28515625" style="12" customWidth="1"/>
    <col min="8171" max="8171" width="4.7109375" style="12" customWidth="1"/>
    <col min="8172" max="8172" width="13.28515625" style="12" customWidth="1"/>
    <col min="8173" max="8178" width="0" style="12" hidden="1" customWidth="1"/>
    <col min="8179" max="8179" width="5.7109375" style="12" customWidth="1"/>
    <col min="8180" max="8180" width="13.28515625" style="12" customWidth="1"/>
    <col min="8181" max="8181" width="5.7109375" style="12" customWidth="1"/>
    <col min="8182" max="8182" width="13.28515625" style="12" customWidth="1"/>
    <col min="8183" max="8183" width="4.85546875" style="12" customWidth="1"/>
    <col min="8184" max="8184" width="13.28515625" style="12" customWidth="1"/>
    <col min="8185" max="8185" width="4.85546875" style="12" customWidth="1"/>
    <col min="8186" max="8186" width="13.28515625" style="12" customWidth="1"/>
    <col min="8187" max="8187" width="4.85546875" style="12" customWidth="1"/>
    <col min="8188" max="8188" width="13.28515625" style="12" customWidth="1"/>
    <col min="8189" max="8194" width="0" style="12" hidden="1" customWidth="1"/>
    <col min="8195" max="8392" width="10.85546875" style="12"/>
    <col min="8393" max="8393" width="4.42578125" style="12" customWidth="1"/>
    <col min="8394" max="8394" width="6.140625" style="12" customWidth="1"/>
    <col min="8395" max="8395" width="2.42578125" style="12" customWidth="1"/>
    <col min="8396" max="8396" width="39.28515625" style="12" customWidth="1"/>
    <col min="8397" max="8397" width="9.28515625" style="12" customWidth="1"/>
    <col min="8398" max="8398" width="3.28515625" style="12" customWidth="1"/>
    <col min="8399" max="8399" width="13.28515625" style="12" customWidth="1"/>
    <col min="8400" max="8400" width="3.28515625" style="12" customWidth="1"/>
    <col min="8401" max="8401" width="13.28515625" style="12" customWidth="1"/>
    <col min="8402" max="8402" width="3.28515625" style="12" customWidth="1"/>
    <col min="8403" max="8403" width="13.28515625" style="12" customWidth="1"/>
    <col min="8404" max="8404" width="4.85546875" style="12" customWidth="1"/>
    <col min="8405" max="8405" width="13.28515625" style="12" customWidth="1"/>
    <col min="8406" max="8407" width="0" style="12" hidden="1" customWidth="1"/>
    <col min="8408" max="8408" width="13.28515625" style="12" customWidth="1"/>
    <col min="8409" max="8409" width="4.85546875" style="12" customWidth="1"/>
    <col min="8410" max="8411" width="13.28515625" style="12" customWidth="1"/>
    <col min="8412" max="8412" width="4.85546875" style="12" customWidth="1"/>
    <col min="8413" max="8414" width="13.28515625" style="12" customWidth="1"/>
    <col min="8415" max="8415" width="4.85546875" style="12" customWidth="1"/>
    <col min="8416" max="8417" width="13.28515625" style="12" customWidth="1"/>
    <col min="8418" max="8418" width="4.85546875" style="12" customWidth="1"/>
    <col min="8419" max="8419" width="13.28515625" style="12" customWidth="1"/>
    <col min="8420" max="8425" width="0" style="12" hidden="1" customWidth="1"/>
    <col min="8426" max="8426" width="13.28515625" style="12" customWidth="1"/>
    <col min="8427" max="8427" width="4.7109375" style="12" customWidth="1"/>
    <col min="8428" max="8428" width="13.28515625" style="12" customWidth="1"/>
    <col min="8429" max="8434" width="0" style="12" hidden="1" customWidth="1"/>
    <col min="8435" max="8435" width="5.7109375" style="12" customWidth="1"/>
    <col min="8436" max="8436" width="13.28515625" style="12" customWidth="1"/>
    <col min="8437" max="8437" width="5.7109375" style="12" customWidth="1"/>
    <col min="8438" max="8438" width="13.28515625" style="12" customWidth="1"/>
    <col min="8439" max="8439" width="4.85546875" style="12" customWidth="1"/>
    <col min="8440" max="8440" width="13.28515625" style="12" customWidth="1"/>
    <col min="8441" max="8441" width="4.85546875" style="12" customWidth="1"/>
    <col min="8442" max="8442" width="13.28515625" style="12" customWidth="1"/>
    <col min="8443" max="8443" width="4.85546875" style="12" customWidth="1"/>
    <col min="8444" max="8444" width="13.28515625" style="12" customWidth="1"/>
    <col min="8445" max="8450" width="0" style="12" hidden="1" customWidth="1"/>
    <col min="8451" max="8648" width="10.85546875" style="12"/>
    <col min="8649" max="8649" width="4.42578125" style="12" customWidth="1"/>
    <col min="8650" max="8650" width="6.140625" style="12" customWidth="1"/>
    <col min="8651" max="8651" width="2.42578125" style="12" customWidth="1"/>
    <col min="8652" max="8652" width="39.28515625" style="12" customWidth="1"/>
    <col min="8653" max="8653" width="9.28515625" style="12" customWidth="1"/>
    <col min="8654" max="8654" width="3.28515625" style="12" customWidth="1"/>
    <col min="8655" max="8655" width="13.28515625" style="12" customWidth="1"/>
    <col min="8656" max="8656" width="3.28515625" style="12" customWidth="1"/>
    <col min="8657" max="8657" width="13.28515625" style="12" customWidth="1"/>
    <col min="8658" max="8658" width="3.28515625" style="12" customWidth="1"/>
    <col min="8659" max="8659" width="13.28515625" style="12" customWidth="1"/>
    <col min="8660" max="8660" width="4.85546875" style="12" customWidth="1"/>
    <col min="8661" max="8661" width="13.28515625" style="12" customWidth="1"/>
    <col min="8662" max="8663" width="0" style="12" hidden="1" customWidth="1"/>
    <col min="8664" max="8664" width="13.28515625" style="12" customWidth="1"/>
    <col min="8665" max="8665" width="4.85546875" style="12" customWidth="1"/>
    <col min="8666" max="8667" width="13.28515625" style="12" customWidth="1"/>
    <col min="8668" max="8668" width="4.85546875" style="12" customWidth="1"/>
    <col min="8669" max="8670" width="13.28515625" style="12" customWidth="1"/>
    <col min="8671" max="8671" width="4.85546875" style="12" customWidth="1"/>
    <col min="8672" max="8673" width="13.28515625" style="12" customWidth="1"/>
    <col min="8674" max="8674" width="4.85546875" style="12" customWidth="1"/>
    <col min="8675" max="8675" width="13.28515625" style="12" customWidth="1"/>
    <col min="8676" max="8681" width="0" style="12" hidden="1" customWidth="1"/>
    <col min="8682" max="8682" width="13.28515625" style="12" customWidth="1"/>
    <col min="8683" max="8683" width="4.7109375" style="12" customWidth="1"/>
    <col min="8684" max="8684" width="13.28515625" style="12" customWidth="1"/>
    <col min="8685" max="8690" width="0" style="12" hidden="1" customWidth="1"/>
    <col min="8691" max="8691" width="5.7109375" style="12" customWidth="1"/>
    <col min="8692" max="8692" width="13.28515625" style="12" customWidth="1"/>
    <col min="8693" max="8693" width="5.7109375" style="12" customWidth="1"/>
    <col min="8694" max="8694" width="13.28515625" style="12" customWidth="1"/>
    <col min="8695" max="8695" width="4.85546875" style="12" customWidth="1"/>
    <col min="8696" max="8696" width="13.28515625" style="12" customWidth="1"/>
    <col min="8697" max="8697" width="4.85546875" style="12" customWidth="1"/>
    <col min="8698" max="8698" width="13.28515625" style="12" customWidth="1"/>
    <col min="8699" max="8699" width="4.85546875" style="12" customWidth="1"/>
    <col min="8700" max="8700" width="13.28515625" style="12" customWidth="1"/>
    <col min="8701" max="8706" width="0" style="12" hidden="1" customWidth="1"/>
    <col min="8707" max="8904" width="10.85546875" style="12"/>
    <col min="8905" max="8905" width="4.42578125" style="12" customWidth="1"/>
    <col min="8906" max="8906" width="6.140625" style="12" customWidth="1"/>
    <col min="8907" max="8907" width="2.42578125" style="12" customWidth="1"/>
    <col min="8908" max="8908" width="39.28515625" style="12" customWidth="1"/>
    <col min="8909" max="8909" width="9.28515625" style="12" customWidth="1"/>
    <col min="8910" max="8910" width="3.28515625" style="12" customWidth="1"/>
    <col min="8911" max="8911" width="13.28515625" style="12" customWidth="1"/>
    <col min="8912" max="8912" width="3.28515625" style="12" customWidth="1"/>
    <col min="8913" max="8913" width="13.28515625" style="12" customWidth="1"/>
    <col min="8914" max="8914" width="3.28515625" style="12" customWidth="1"/>
    <col min="8915" max="8915" width="13.28515625" style="12" customWidth="1"/>
    <col min="8916" max="8916" width="4.85546875" style="12" customWidth="1"/>
    <col min="8917" max="8917" width="13.28515625" style="12" customWidth="1"/>
    <col min="8918" max="8919" width="0" style="12" hidden="1" customWidth="1"/>
    <col min="8920" max="8920" width="13.28515625" style="12" customWidth="1"/>
    <col min="8921" max="8921" width="4.85546875" style="12" customWidth="1"/>
    <col min="8922" max="8923" width="13.28515625" style="12" customWidth="1"/>
    <col min="8924" max="8924" width="4.85546875" style="12" customWidth="1"/>
    <col min="8925" max="8926" width="13.28515625" style="12" customWidth="1"/>
    <col min="8927" max="8927" width="4.85546875" style="12" customWidth="1"/>
    <col min="8928" max="8929" width="13.28515625" style="12" customWidth="1"/>
    <col min="8930" max="8930" width="4.85546875" style="12" customWidth="1"/>
    <col min="8931" max="8931" width="13.28515625" style="12" customWidth="1"/>
    <col min="8932" max="8937" width="0" style="12" hidden="1" customWidth="1"/>
    <col min="8938" max="8938" width="13.28515625" style="12" customWidth="1"/>
    <col min="8939" max="8939" width="4.7109375" style="12" customWidth="1"/>
    <col min="8940" max="8940" width="13.28515625" style="12" customWidth="1"/>
    <col min="8941" max="8946" width="0" style="12" hidden="1" customWidth="1"/>
    <col min="8947" max="8947" width="5.7109375" style="12" customWidth="1"/>
    <col min="8948" max="8948" width="13.28515625" style="12" customWidth="1"/>
    <col min="8949" max="8949" width="5.7109375" style="12" customWidth="1"/>
    <col min="8950" max="8950" width="13.28515625" style="12" customWidth="1"/>
    <col min="8951" max="8951" width="4.85546875" style="12" customWidth="1"/>
    <col min="8952" max="8952" width="13.28515625" style="12" customWidth="1"/>
    <col min="8953" max="8953" width="4.85546875" style="12" customWidth="1"/>
    <col min="8954" max="8954" width="13.28515625" style="12" customWidth="1"/>
    <col min="8955" max="8955" width="4.85546875" style="12" customWidth="1"/>
    <col min="8956" max="8956" width="13.28515625" style="12" customWidth="1"/>
    <col min="8957" max="8962" width="0" style="12" hidden="1" customWidth="1"/>
    <col min="8963" max="9160" width="10.85546875" style="12"/>
    <col min="9161" max="9161" width="4.42578125" style="12" customWidth="1"/>
    <col min="9162" max="9162" width="6.140625" style="12" customWidth="1"/>
    <col min="9163" max="9163" width="2.42578125" style="12" customWidth="1"/>
    <col min="9164" max="9164" width="39.28515625" style="12" customWidth="1"/>
    <col min="9165" max="9165" width="9.28515625" style="12" customWidth="1"/>
    <col min="9166" max="9166" width="3.28515625" style="12" customWidth="1"/>
    <col min="9167" max="9167" width="13.28515625" style="12" customWidth="1"/>
    <col min="9168" max="9168" width="3.28515625" style="12" customWidth="1"/>
    <col min="9169" max="9169" width="13.28515625" style="12" customWidth="1"/>
    <col min="9170" max="9170" width="3.28515625" style="12" customWidth="1"/>
    <col min="9171" max="9171" width="13.28515625" style="12" customWidth="1"/>
    <col min="9172" max="9172" width="4.85546875" style="12" customWidth="1"/>
    <col min="9173" max="9173" width="13.28515625" style="12" customWidth="1"/>
    <col min="9174" max="9175" width="0" style="12" hidden="1" customWidth="1"/>
    <col min="9176" max="9176" width="13.28515625" style="12" customWidth="1"/>
    <col min="9177" max="9177" width="4.85546875" style="12" customWidth="1"/>
    <col min="9178" max="9179" width="13.28515625" style="12" customWidth="1"/>
    <col min="9180" max="9180" width="4.85546875" style="12" customWidth="1"/>
    <col min="9181" max="9182" width="13.28515625" style="12" customWidth="1"/>
    <col min="9183" max="9183" width="4.85546875" style="12" customWidth="1"/>
    <col min="9184" max="9185" width="13.28515625" style="12" customWidth="1"/>
    <col min="9186" max="9186" width="4.85546875" style="12" customWidth="1"/>
    <col min="9187" max="9187" width="13.28515625" style="12" customWidth="1"/>
    <col min="9188" max="9193" width="0" style="12" hidden="1" customWidth="1"/>
    <col min="9194" max="9194" width="13.28515625" style="12" customWidth="1"/>
    <col min="9195" max="9195" width="4.7109375" style="12" customWidth="1"/>
    <col min="9196" max="9196" width="13.28515625" style="12" customWidth="1"/>
    <col min="9197" max="9202" width="0" style="12" hidden="1" customWidth="1"/>
    <col min="9203" max="9203" width="5.7109375" style="12" customWidth="1"/>
    <col min="9204" max="9204" width="13.28515625" style="12" customWidth="1"/>
    <col min="9205" max="9205" width="5.7109375" style="12" customWidth="1"/>
    <col min="9206" max="9206" width="13.28515625" style="12" customWidth="1"/>
    <col min="9207" max="9207" width="4.85546875" style="12" customWidth="1"/>
    <col min="9208" max="9208" width="13.28515625" style="12" customWidth="1"/>
    <col min="9209" max="9209" width="4.85546875" style="12" customWidth="1"/>
    <col min="9210" max="9210" width="13.28515625" style="12" customWidth="1"/>
    <col min="9211" max="9211" width="4.85546875" style="12" customWidth="1"/>
    <col min="9212" max="9212" width="13.28515625" style="12" customWidth="1"/>
    <col min="9213" max="9218" width="0" style="12" hidden="1" customWidth="1"/>
    <col min="9219" max="9416" width="10.85546875" style="12"/>
    <col min="9417" max="9417" width="4.42578125" style="12" customWidth="1"/>
    <col min="9418" max="9418" width="6.140625" style="12" customWidth="1"/>
    <col min="9419" max="9419" width="2.42578125" style="12" customWidth="1"/>
    <col min="9420" max="9420" width="39.28515625" style="12" customWidth="1"/>
    <col min="9421" max="9421" width="9.28515625" style="12" customWidth="1"/>
    <col min="9422" max="9422" width="3.28515625" style="12" customWidth="1"/>
    <col min="9423" max="9423" width="13.28515625" style="12" customWidth="1"/>
    <col min="9424" max="9424" width="3.28515625" style="12" customWidth="1"/>
    <col min="9425" max="9425" width="13.28515625" style="12" customWidth="1"/>
    <col min="9426" max="9426" width="3.28515625" style="12" customWidth="1"/>
    <col min="9427" max="9427" width="13.28515625" style="12" customWidth="1"/>
    <col min="9428" max="9428" width="4.85546875" style="12" customWidth="1"/>
    <col min="9429" max="9429" width="13.28515625" style="12" customWidth="1"/>
    <col min="9430" max="9431" width="0" style="12" hidden="1" customWidth="1"/>
    <col min="9432" max="9432" width="13.28515625" style="12" customWidth="1"/>
    <col min="9433" max="9433" width="4.85546875" style="12" customWidth="1"/>
    <col min="9434" max="9435" width="13.28515625" style="12" customWidth="1"/>
    <col min="9436" max="9436" width="4.85546875" style="12" customWidth="1"/>
    <col min="9437" max="9438" width="13.28515625" style="12" customWidth="1"/>
    <col min="9439" max="9439" width="4.85546875" style="12" customWidth="1"/>
    <col min="9440" max="9441" width="13.28515625" style="12" customWidth="1"/>
    <col min="9442" max="9442" width="4.85546875" style="12" customWidth="1"/>
    <col min="9443" max="9443" width="13.28515625" style="12" customWidth="1"/>
    <col min="9444" max="9449" width="0" style="12" hidden="1" customWidth="1"/>
    <col min="9450" max="9450" width="13.28515625" style="12" customWidth="1"/>
    <col min="9451" max="9451" width="4.7109375" style="12" customWidth="1"/>
    <col min="9452" max="9452" width="13.28515625" style="12" customWidth="1"/>
    <col min="9453" max="9458" width="0" style="12" hidden="1" customWidth="1"/>
    <col min="9459" max="9459" width="5.7109375" style="12" customWidth="1"/>
    <col min="9460" max="9460" width="13.28515625" style="12" customWidth="1"/>
    <col min="9461" max="9461" width="5.7109375" style="12" customWidth="1"/>
    <col min="9462" max="9462" width="13.28515625" style="12" customWidth="1"/>
    <col min="9463" max="9463" width="4.85546875" style="12" customWidth="1"/>
    <col min="9464" max="9464" width="13.28515625" style="12" customWidth="1"/>
    <col min="9465" max="9465" width="4.85546875" style="12" customWidth="1"/>
    <col min="9466" max="9466" width="13.28515625" style="12" customWidth="1"/>
    <col min="9467" max="9467" width="4.85546875" style="12" customWidth="1"/>
    <col min="9468" max="9468" width="13.28515625" style="12" customWidth="1"/>
    <col min="9469" max="9474" width="0" style="12" hidden="1" customWidth="1"/>
    <col min="9475" max="9672" width="10.85546875" style="12"/>
    <col min="9673" max="9673" width="4.42578125" style="12" customWidth="1"/>
    <col min="9674" max="9674" width="6.140625" style="12" customWidth="1"/>
    <col min="9675" max="9675" width="2.42578125" style="12" customWidth="1"/>
    <col min="9676" max="9676" width="39.28515625" style="12" customWidth="1"/>
    <col min="9677" max="9677" width="9.28515625" style="12" customWidth="1"/>
    <col min="9678" max="9678" width="3.28515625" style="12" customWidth="1"/>
    <col min="9679" max="9679" width="13.28515625" style="12" customWidth="1"/>
    <col min="9680" max="9680" width="3.28515625" style="12" customWidth="1"/>
    <col min="9681" max="9681" width="13.28515625" style="12" customWidth="1"/>
    <col min="9682" max="9682" width="3.28515625" style="12" customWidth="1"/>
    <col min="9683" max="9683" width="13.28515625" style="12" customWidth="1"/>
    <col min="9684" max="9684" width="4.85546875" style="12" customWidth="1"/>
    <col min="9685" max="9685" width="13.28515625" style="12" customWidth="1"/>
    <col min="9686" max="9687" width="0" style="12" hidden="1" customWidth="1"/>
    <col min="9688" max="9688" width="13.28515625" style="12" customWidth="1"/>
    <col min="9689" max="9689" width="4.85546875" style="12" customWidth="1"/>
    <col min="9690" max="9691" width="13.28515625" style="12" customWidth="1"/>
    <col min="9692" max="9692" width="4.85546875" style="12" customWidth="1"/>
    <col min="9693" max="9694" width="13.28515625" style="12" customWidth="1"/>
    <col min="9695" max="9695" width="4.85546875" style="12" customWidth="1"/>
    <col min="9696" max="9697" width="13.28515625" style="12" customWidth="1"/>
    <col min="9698" max="9698" width="4.85546875" style="12" customWidth="1"/>
    <col min="9699" max="9699" width="13.28515625" style="12" customWidth="1"/>
    <col min="9700" max="9705" width="0" style="12" hidden="1" customWidth="1"/>
    <col min="9706" max="9706" width="13.28515625" style="12" customWidth="1"/>
    <col min="9707" max="9707" width="4.7109375" style="12" customWidth="1"/>
    <col min="9708" max="9708" width="13.28515625" style="12" customWidth="1"/>
    <col min="9709" max="9714" width="0" style="12" hidden="1" customWidth="1"/>
    <col min="9715" max="9715" width="5.7109375" style="12" customWidth="1"/>
    <col min="9716" max="9716" width="13.28515625" style="12" customWidth="1"/>
    <col min="9717" max="9717" width="5.7109375" style="12" customWidth="1"/>
    <col min="9718" max="9718" width="13.28515625" style="12" customWidth="1"/>
    <col min="9719" max="9719" width="4.85546875" style="12" customWidth="1"/>
    <col min="9720" max="9720" width="13.28515625" style="12" customWidth="1"/>
    <col min="9721" max="9721" width="4.85546875" style="12" customWidth="1"/>
    <col min="9722" max="9722" width="13.28515625" style="12" customWidth="1"/>
    <col min="9723" max="9723" width="4.85546875" style="12" customWidth="1"/>
    <col min="9724" max="9724" width="13.28515625" style="12" customWidth="1"/>
    <col min="9725" max="9730" width="0" style="12" hidden="1" customWidth="1"/>
    <col min="9731" max="9928" width="10.85546875" style="12"/>
    <col min="9929" max="9929" width="4.42578125" style="12" customWidth="1"/>
    <col min="9930" max="9930" width="6.140625" style="12" customWidth="1"/>
    <col min="9931" max="9931" width="2.42578125" style="12" customWidth="1"/>
    <col min="9932" max="9932" width="39.28515625" style="12" customWidth="1"/>
    <col min="9933" max="9933" width="9.28515625" style="12" customWidth="1"/>
    <col min="9934" max="9934" width="3.28515625" style="12" customWidth="1"/>
    <col min="9935" max="9935" width="13.28515625" style="12" customWidth="1"/>
    <col min="9936" max="9936" width="3.28515625" style="12" customWidth="1"/>
    <col min="9937" max="9937" width="13.28515625" style="12" customWidth="1"/>
    <col min="9938" max="9938" width="3.28515625" style="12" customWidth="1"/>
    <col min="9939" max="9939" width="13.28515625" style="12" customWidth="1"/>
    <col min="9940" max="9940" width="4.85546875" style="12" customWidth="1"/>
    <col min="9941" max="9941" width="13.28515625" style="12" customWidth="1"/>
    <col min="9942" max="9943" width="0" style="12" hidden="1" customWidth="1"/>
    <col min="9944" max="9944" width="13.28515625" style="12" customWidth="1"/>
    <col min="9945" max="9945" width="4.85546875" style="12" customWidth="1"/>
    <col min="9946" max="9947" width="13.28515625" style="12" customWidth="1"/>
    <col min="9948" max="9948" width="4.85546875" style="12" customWidth="1"/>
    <col min="9949" max="9950" width="13.28515625" style="12" customWidth="1"/>
    <col min="9951" max="9951" width="4.85546875" style="12" customWidth="1"/>
    <col min="9952" max="9953" width="13.28515625" style="12" customWidth="1"/>
    <col min="9954" max="9954" width="4.85546875" style="12" customWidth="1"/>
    <col min="9955" max="9955" width="13.28515625" style="12" customWidth="1"/>
    <col min="9956" max="9961" width="0" style="12" hidden="1" customWidth="1"/>
    <col min="9962" max="9962" width="13.28515625" style="12" customWidth="1"/>
    <col min="9963" max="9963" width="4.7109375" style="12" customWidth="1"/>
    <col min="9964" max="9964" width="13.28515625" style="12" customWidth="1"/>
    <col min="9965" max="9970" width="0" style="12" hidden="1" customWidth="1"/>
    <col min="9971" max="9971" width="5.7109375" style="12" customWidth="1"/>
    <col min="9972" max="9972" width="13.28515625" style="12" customWidth="1"/>
    <col min="9973" max="9973" width="5.7109375" style="12" customWidth="1"/>
    <col min="9974" max="9974" width="13.28515625" style="12" customWidth="1"/>
    <col min="9975" max="9975" width="4.85546875" style="12" customWidth="1"/>
    <col min="9976" max="9976" width="13.28515625" style="12" customWidth="1"/>
    <col min="9977" max="9977" width="4.85546875" style="12" customWidth="1"/>
    <col min="9978" max="9978" width="13.28515625" style="12" customWidth="1"/>
    <col min="9979" max="9979" width="4.85546875" style="12" customWidth="1"/>
    <col min="9980" max="9980" width="13.28515625" style="12" customWidth="1"/>
    <col min="9981" max="9986" width="0" style="12" hidden="1" customWidth="1"/>
    <col min="9987" max="10184" width="10.85546875" style="12"/>
    <col min="10185" max="10185" width="4.42578125" style="12" customWidth="1"/>
    <col min="10186" max="10186" width="6.140625" style="12" customWidth="1"/>
    <col min="10187" max="10187" width="2.42578125" style="12" customWidth="1"/>
    <col min="10188" max="10188" width="39.28515625" style="12" customWidth="1"/>
    <col min="10189" max="10189" width="9.28515625" style="12" customWidth="1"/>
    <col min="10190" max="10190" width="3.28515625" style="12" customWidth="1"/>
    <col min="10191" max="10191" width="13.28515625" style="12" customWidth="1"/>
    <col min="10192" max="10192" width="3.28515625" style="12" customWidth="1"/>
    <col min="10193" max="10193" width="13.28515625" style="12" customWidth="1"/>
    <col min="10194" max="10194" width="3.28515625" style="12" customWidth="1"/>
    <col min="10195" max="10195" width="13.28515625" style="12" customWidth="1"/>
    <col min="10196" max="10196" width="4.85546875" style="12" customWidth="1"/>
    <col min="10197" max="10197" width="13.28515625" style="12" customWidth="1"/>
    <col min="10198" max="10199" width="0" style="12" hidden="1" customWidth="1"/>
    <col min="10200" max="10200" width="13.28515625" style="12" customWidth="1"/>
    <col min="10201" max="10201" width="4.85546875" style="12" customWidth="1"/>
    <col min="10202" max="10203" width="13.28515625" style="12" customWidth="1"/>
    <col min="10204" max="10204" width="4.85546875" style="12" customWidth="1"/>
    <col min="10205" max="10206" width="13.28515625" style="12" customWidth="1"/>
    <col min="10207" max="10207" width="4.85546875" style="12" customWidth="1"/>
    <col min="10208" max="10209" width="13.28515625" style="12" customWidth="1"/>
    <col min="10210" max="10210" width="4.85546875" style="12" customWidth="1"/>
    <col min="10211" max="10211" width="13.28515625" style="12" customWidth="1"/>
    <col min="10212" max="10217" width="0" style="12" hidden="1" customWidth="1"/>
    <col min="10218" max="10218" width="13.28515625" style="12" customWidth="1"/>
    <col min="10219" max="10219" width="4.7109375" style="12" customWidth="1"/>
    <col min="10220" max="10220" width="13.28515625" style="12" customWidth="1"/>
    <col min="10221" max="10226" width="0" style="12" hidden="1" customWidth="1"/>
    <col min="10227" max="10227" width="5.7109375" style="12" customWidth="1"/>
    <col min="10228" max="10228" width="13.28515625" style="12" customWidth="1"/>
    <col min="10229" max="10229" width="5.7109375" style="12" customWidth="1"/>
    <col min="10230" max="10230" width="13.28515625" style="12" customWidth="1"/>
    <col min="10231" max="10231" width="4.85546875" style="12" customWidth="1"/>
    <col min="10232" max="10232" width="13.28515625" style="12" customWidth="1"/>
    <col min="10233" max="10233" width="4.85546875" style="12" customWidth="1"/>
    <col min="10234" max="10234" width="13.28515625" style="12" customWidth="1"/>
    <col min="10235" max="10235" width="4.85546875" style="12" customWidth="1"/>
    <col min="10236" max="10236" width="13.28515625" style="12" customWidth="1"/>
    <col min="10237" max="10242" width="0" style="12" hidden="1" customWidth="1"/>
    <col min="10243" max="10440" width="10.85546875" style="12"/>
    <col min="10441" max="10441" width="4.42578125" style="12" customWidth="1"/>
    <col min="10442" max="10442" width="6.140625" style="12" customWidth="1"/>
    <col min="10443" max="10443" width="2.42578125" style="12" customWidth="1"/>
    <col min="10444" max="10444" width="39.28515625" style="12" customWidth="1"/>
    <col min="10445" max="10445" width="9.28515625" style="12" customWidth="1"/>
    <col min="10446" max="10446" width="3.28515625" style="12" customWidth="1"/>
    <col min="10447" max="10447" width="13.28515625" style="12" customWidth="1"/>
    <col min="10448" max="10448" width="3.28515625" style="12" customWidth="1"/>
    <col min="10449" max="10449" width="13.28515625" style="12" customWidth="1"/>
    <col min="10450" max="10450" width="3.28515625" style="12" customWidth="1"/>
    <col min="10451" max="10451" width="13.28515625" style="12" customWidth="1"/>
    <col min="10452" max="10452" width="4.85546875" style="12" customWidth="1"/>
    <col min="10453" max="10453" width="13.28515625" style="12" customWidth="1"/>
    <col min="10454" max="10455" width="0" style="12" hidden="1" customWidth="1"/>
    <col min="10456" max="10456" width="13.28515625" style="12" customWidth="1"/>
    <col min="10457" max="10457" width="4.85546875" style="12" customWidth="1"/>
    <col min="10458" max="10459" width="13.28515625" style="12" customWidth="1"/>
    <col min="10460" max="10460" width="4.85546875" style="12" customWidth="1"/>
    <col min="10461" max="10462" width="13.28515625" style="12" customWidth="1"/>
    <col min="10463" max="10463" width="4.85546875" style="12" customWidth="1"/>
    <col min="10464" max="10465" width="13.28515625" style="12" customWidth="1"/>
    <col min="10466" max="10466" width="4.85546875" style="12" customWidth="1"/>
    <col min="10467" max="10467" width="13.28515625" style="12" customWidth="1"/>
    <col min="10468" max="10473" width="0" style="12" hidden="1" customWidth="1"/>
    <col min="10474" max="10474" width="13.28515625" style="12" customWidth="1"/>
    <col min="10475" max="10475" width="4.7109375" style="12" customWidth="1"/>
    <col min="10476" max="10476" width="13.28515625" style="12" customWidth="1"/>
    <col min="10477" max="10482" width="0" style="12" hidden="1" customWidth="1"/>
    <col min="10483" max="10483" width="5.7109375" style="12" customWidth="1"/>
    <col min="10484" max="10484" width="13.28515625" style="12" customWidth="1"/>
    <col min="10485" max="10485" width="5.7109375" style="12" customWidth="1"/>
    <col min="10486" max="10486" width="13.28515625" style="12" customWidth="1"/>
    <col min="10487" max="10487" width="4.85546875" style="12" customWidth="1"/>
    <col min="10488" max="10488" width="13.28515625" style="12" customWidth="1"/>
    <col min="10489" max="10489" width="4.85546875" style="12" customWidth="1"/>
    <col min="10490" max="10490" width="13.28515625" style="12" customWidth="1"/>
    <col min="10491" max="10491" width="4.85546875" style="12" customWidth="1"/>
    <col min="10492" max="10492" width="13.28515625" style="12" customWidth="1"/>
    <col min="10493" max="10498" width="0" style="12" hidden="1" customWidth="1"/>
    <col min="10499" max="10696" width="10.85546875" style="12"/>
    <col min="10697" max="10697" width="4.42578125" style="12" customWidth="1"/>
    <col min="10698" max="10698" width="6.140625" style="12" customWidth="1"/>
    <col min="10699" max="10699" width="2.42578125" style="12" customWidth="1"/>
    <col min="10700" max="10700" width="39.28515625" style="12" customWidth="1"/>
    <col min="10701" max="10701" width="9.28515625" style="12" customWidth="1"/>
    <col min="10702" max="10702" width="3.28515625" style="12" customWidth="1"/>
    <col min="10703" max="10703" width="13.28515625" style="12" customWidth="1"/>
    <col min="10704" max="10704" width="3.28515625" style="12" customWidth="1"/>
    <col min="10705" max="10705" width="13.28515625" style="12" customWidth="1"/>
    <col min="10706" max="10706" width="3.28515625" style="12" customWidth="1"/>
    <col min="10707" max="10707" width="13.28515625" style="12" customWidth="1"/>
    <col min="10708" max="10708" width="4.85546875" style="12" customWidth="1"/>
    <col min="10709" max="10709" width="13.28515625" style="12" customWidth="1"/>
    <col min="10710" max="10711" width="0" style="12" hidden="1" customWidth="1"/>
    <col min="10712" max="10712" width="13.28515625" style="12" customWidth="1"/>
    <col min="10713" max="10713" width="4.85546875" style="12" customWidth="1"/>
    <col min="10714" max="10715" width="13.28515625" style="12" customWidth="1"/>
    <col min="10716" max="10716" width="4.85546875" style="12" customWidth="1"/>
    <col min="10717" max="10718" width="13.28515625" style="12" customWidth="1"/>
    <col min="10719" max="10719" width="4.85546875" style="12" customWidth="1"/>
    <col min="10720" max="10721" width="13.28515625" style="12" customWidth="1"/>
    <col min="10722" max="10722" width="4.85546875" style="12" customWidth="1"/>
    <col min="10723" max="10723" width="13.28515625" style="12" customWidth="1"/>
    <col min="10724" max="10729" width="0" style="12" hidden="1" customWidth="1"/>
    <col min="10730" max="10730" width="13.28515625" style="12" customWidth="1"/>
    <col min="10731" max="10731" width="4.7109375" style="12" customWidth="1"/>
    <col min="10732" max="10732" width="13.28515625" style="12" customWidth="1"/>
    <col min="10733" max="10738" width="0" style="12" hidden="1" customWidth="1"/>
    <col min="10739" max="10739" width="5.7109375" style="12" customWidth="1"/>
    <col min="10740" max="10740" width="13.28515625" style="12" customWidth="1"/>
    <col min="10741" max="10741" width="5.7109375" style="12" customWidth="1"/>
    <col min="10742" max="10742" width="13.28515625" style="12" customWidth="1"/>
    <col min="10743" max="10743" width="4.85546875" style="12" customWidth="1"/>
    <col min="10744" max="10744" width="13.28515625" style="12" customWidth="1"/>
    <col min="10745" max="10745" width="4.85546875" style="12" customWidth="1"/>
    <col min="10746" max="10746" width="13.28515625" style="12" customWidth="1"/>
    <col min="10747" max="10747" width="4.85546875" style="12" customWidth="1"/>
    <col min="10748" max="10748" width="13.28515625" style="12" customWidth="1"/>
    <col min="10749" max="10754" width="0" style="12" hidden="1" customWidth="1"/>
    <col min="10755" max="10952" width="10.85546875" style="12"/>
    <col min="10953" max="10953" width="4.42578125" style="12" customWidth="1"/>
    <col min="10954" max="10954" width="6.140625" style="12" customWidth="1"/>
    <col min="10955" max="10955" width="2.42578125" style="12" customWidth="1"/>
    <col min="10956" max="10956" width="39.28515625" style="12" customWidth="1"/>
    <col min="10957" max="10957" width="9.28515625" style="12" customWidth="1"/>
    <col min="10958" max="10958" width="3.28515625" style="12" customWidth="1"/>
    <col min="10959" max="10959" width="13.28515625" style="12" customWidth="1"/>
    <col min="10960" max="10960" width="3.28515625" style="12" customWidth="1"/>
    <col min="10961" max="10961" width="13.28515625" style="12" customWidth="1"/>
    <col min="10962" max="10962" width="3.28515625" style="12" customWidth="1"/>
    <col min="10963" max="10963" width="13.28515625" style="12" customWidth="1"/>
    <col min="10964" max="10964" width="4.85546875" style="12" customWidth="1"/>
    <col min="10965" max="10965" width="13.28515625" style="12" customWidth="1"/>
    <col min="10966" max="10967" width="0" style="12" hidden="1" customWidth="1"/>
    <col min="10968" max="10968" width="13.28515625" style="12" customWidth="1"/>
    <col min="10969" max="10969" width="4.85546875" style="12" customWidth="1"/>
    <col min="10970" max="10971" width="13.28515625" style="12" customWidth="1"/>
    <col min="10972" max="10972" width="4.85546875" style="12" customWidth="1"/>
    <col min="10973" max="10974" width="13.28515625" style="12" customWidth="1"/>
    <col min="10975" max="10975" width="4.85546875" style="12" customWidth="1"/>
    <col min="10976" max="10977" width="13.28515625" style="12" customWidth="1"/>
    <col min="10978" max="10978" width="4.85546875" style="12" customWidth="1"/>
    <col min="10979" max="10979" width="13.28515625" style="12" customWidth="1"/>
    <col min="10980" max="10985" width="0" style="12" hidden="1" customWidth="1"/>
    <col min="10986" max="10986" width="13.28515625" style="12" customWidth="1"/>
    <col min="10987" max="10987" width="4.7109375" style="12" customWidth="1"/>
    <col min="10988" max="10988" width="13.28515625" style="12" customWidth="1"/>
    <col min="10989" max="10994" width="0" style="12" hidden="1" customWidth="1"/>
    <col min="10995" max="10995" width="5.7109375" style="12" customWidth="1"/>
    <col min="10996" max="10996" width="13.28515625" style="12" customWidth="1"/>
    <col min="10997" max="10997" width="5.7109375" style="12" customWidth="1"/>
    <col min="10998" max="10998" width="13.28515625" style="12" customWidth="1"/>
    <col min="10999" max="10999" width="4.85546875" style="12" customWidth="1"/>
    <col min="11000" max="11000" width="13.28515625" style="12" customWidth="1"/>
    <col min="11001" max="11001" width="4.85546875" style="12" customWidth="1"/>
    <col min="11002" max="11002" width="13.28515625" style="12" customWidth="1"/>
    <col min="11003" max="11003" width="4.85546875" style="12" customWidth="1"/>
    <col min="11004" max="11004" width="13.28515625" style="12" customWidth="1"/>
    <col min="11005" max="11010" width="0" style="12" hidden="1" customWidth="1"/>
    <col min="11011" max="11208" width="10.85546875" style="12"/>
    <col min="11209" max="11209" width="4.42578125" style="12" customWidth="1"/>
    <col min="11210" max="11210" width="6.140625" style="12" customWidth="1"/>
    <col min="11211" max="11211" width="2.42578125" style="12" customWidth="1"/>
    <col min="11212" max="11212" width="39.28515625" style="12" customWidth="1"/>
    <col min="11213" max="11213" width="9.28515625" style="12" customWidth="1"/>
    <col min="11214" max="11214" width="3.28515625" style="12" customWidth="1"/>
    <col min="11215" max="11215" width="13.28515625" style="12" customWidth="1"/>
    <col min="11216" max="11216" width="3.28515625" style="12" customWidth="1"/>
    <col min="11217" max="11217" width="13.28515625" style="12" customWidth="1"/>
    <col min="11218" max="11218" width="3.28515625" style="12" customWidth="1"/>
    <col min="11219" max="11219" width="13.28515625" style="12" customWidth="1"/>
    <col min="11220" max="11220" width="4.85546875" style="12" customWidth="1"/>
    <col min="11221" max="11221" width="13.28515625" style="12" customWidth="1"/>
    <col min="11222" max="11223" width="0" style="12" hidden="1" customWidth="1"/>
    <col min="11224" max="11224" width="13.28515625" style="12" customWidth="1"/>
    <col min="11225" max="11225" width="4.85546875" style="12" customWidth="1"/>
    <col min="11226" max="11227" width="13.28515625" style="12" customWidth="1"/>
    <col min="11228" max="11228" width="4.85546875" style="12" customWidth="1"/>
    <col min="11229" max="11230" width="13.28515625" style="12" customWidth="1"/>
    <col min="11231" max="11231" width="4.85546875" style="12" customWidth="1"/>
    <col min="11232" max="11233" width="13.28515625" style="12" customWidth="1"/>
    <col min="11234" max="11234" width="4.85546875" style="12" customWidth="1"/>
    <col min="11235" max="11235" width="13.28515625" style="12" customWidth="1"/>
    <col min="11236" max="11241" width="0" style="12" hidden="1" customWidth="1"/>
    <col min="11242" max="11242" width="13.28515625" style="12" customWidth="1"/>
    <col min="11243" max="11243" width="4.7109375" style="12" customWidth="1"/>
    <col min="11244" max="11244" width="13.28515625" style="12" customWidth="1"/>
    <col min="11245" max="11250" width="0" style="12" hidden="1" customWidth="1"/>
    <col min="11251" max="11251" width="5.7109375" style="12" customWidth="1"/>
    <col min="11252" max="11252" width="13.28515625" style="12" customWidth="1"/>
    <col min="11253" max="11253" width="5.7109375" style="12" customWidth="1"/>
    <col min="11254" max="11254" width="13.28515625" style="12" customWidth="1"/>
    <col min="11255" max="11255" width="4.85546875" style="12" customWidth="1"/>
    <col min="11256" max="11256" width="13.28515625" style="12" customWidth="1"/>
    <col min="11257" max="11257" width="4.85546875" style="12" customWidth="1"/>
    <col min="11258" max="11258" width="13.28515625" style="12" customWidth="1"/>
    <col min="11259" max="11259" width="4.85546875" style="12" customWidth="1"/>
    <col min="11260" max="11260" width="13.28515625" style="12" customWidth="1"/>
    <col min="11261" max="11266" width="0" style="12" hidden="1" customWidth="1"/>
    <col min="11267" max="11464" width="10.85546875" style="12"/>
    <col min="11465" max="11465" width="4.42578125" style="12" customWidth="1"/>
    <col min="11466" max="11466" width="6.140625" style="12" customWidth="1"/>
    <col min="11467" max="11467" width="2.42578125" style="12" customWidth="1"/>
    <col min="11468" max="11468" width="39.28515625" style="12" customWidth="1"/>
    <col min="11469" max="11469" width="9.28515625" style="12" customWidth="1"/>
    <col min="11470" max="11470" width="3.28515625" style="12" customWidth="1"/>
    <col min="11471" max="11471" width="13.28515625" style="12" customWidth="1"/>
    <col min="11472" max="11472" width="3.28515625" style="12" customWidth="1"/>
    <col min="11473" max="11473" width="13.28515625" style="12" customWidth="1"/>
    <col min="11474" max="11474" width="3.28515625" style="12" customWidth="1"/>
    <col min="11475" max="11475" width="13.28515625" style="12" customWidth="1"/>
    <col min="11476" max="11476" width="4.85546875" style="12" customWidth="1"/>
    <col min="11477" max="11477" width="13.28515625" style="12" customWidth="1"/>
    <col min="11478" max="11479" width="0" style="12" hidden="1" customWidth="1"/>
    <col min="11480" max="11480" width="13.28515625" style="12" customWidth="1"/>
    <col min="11481" max="11481" width="4.85546875" style="12" customWidth="1"/>
    <col min="11482" max="11483" width="13.28515625" style="12" customWidth="1"/>
    <col min="11484" max="11484" width="4.85546875" style="12" customWidth="1"/>
    <col min="11485" max="11486" width="13.28515625" style="12" customWidth="1"/>
    <col min="11487" max="11487" width="4.85546875" style="12" customWidth="1"/>
    <col min="11488" max="11489" width="13.28515625" style="12" customWidth="1"/>
    <col min="11490" max="11490" width="4.85546875" style="12" customWidth="1"/>
    <col min="11491" max="11491" width="13.28515625" style="12" customWidth="1"/>
    <col min="11492" max="11497" width="0" style="12" hidden="1" customWidth="1"/>
    <col min="11498" max="11498" width="13.28515625" style="12" customWidth="1"/>
    <col min="11499" max="11499" width="4.7109375" style="12" customWidth="1"/>
    <col min="11500" max="11500" width="13.28515625" style="12" customWidth="1"/>
    <col min="11501" max="11506" width="0" style="12" hidden="1" customWidth="1"/>
    <col min="11507" max="11507" width="5.7109375" style="12" customWidth="1"/>
    <col min="11508" max="11508" width="13.28515625" style="12" customWidth="1"/>
    <col min="11509" max="11509" width="5.7109375" style="12" customWidth="1"/>
    <col min="11510" max="11510" width="13.28515625" style="12" customWidth="1"/>
    <col min="11511" max="11511" width="4.85546875" style="12" customWidth="1"/>
    <col min="11512" max="11512" width="13.28515625" style="12" customWidth="1"/>
    <col min="11513" max="11513" width="4.85546875" style="12" customWidth="1"/>
    <col min="11514" max="11514" width="13.28515625" style="12" customWidth="1"/>
    <col min="11515" max="11515" width="4.85546875" style="12" customWidth="1"/>
    <col min="11516" max="11516" width="13.28515625" style="12" customWidth="1"/>
    <col min="11517" max="11522" width="0" style="12" hidden="1" customWidth="1"/>
    <col min="11523" max="11720" width="10.85546875" style="12"/>
    <col min="11721" max="11721" width="4.42578125" style="12" customWidth="1"/>
    <col min="11722" max="11722" width="6.140625" style="12" customWidth="1"/>
    <col min="11723" max="11723" width="2.42578125" style="12" customWidth="1"/>
    <col min="11724" max="11724" width="39.28515625" style="12" customWidth="1"/>
    <col min="11725" max="11725" width="9.28515625" style="12" customWidth="1"/>
    <col min="11726" max="11726" width="3.28515625" style="12" customWidth="1"/>
    <col min="11727" max="11727" width="13.28515625" style="12" customWidth="1"/>
    <col min="11728" max="11728" width="3.28515625" style="12" customWidth="1"/>
    <col min="11729" max="11729" width="13.28515625" style="12" customWidth="1"/>
    <col min="11730" max="11730" width="3.28515625" style="12" customWidth="1"/>
    <col min="11731" max="11731" width="13.28515625" style="12" customWidth="1"/>
    <col min="11732" max="11732" width="4.85546875" style="12" customWidth="1"/>
    <col min="11733" max="11733" width="13.28515625" style="12" customWidth="1"/>
    <col min="11734" max="11735" width="0" style="12" hidden="1" customWidth="1"/>
    <col min="11736" max="11736" width="13.28515625" style="12" customWidth="1"/>
    <col min="11737" max="11737" width="4.85546875" style="12" customWidth="1"/>
    <col min="11738" max="11739" width="13.28515625" style="12" customWidth="1"/>
    <col min="11740" max="11740" width="4.85546875" style="12" customWidth="1"/>
    <col min="11741" max="11742" width="13.28515625" style="12" customWidth="1"/>
    <col min="11743" max="11743" width="4.85546875" style="12" customWidth="1"/>
    <col min="11744" max="11745" width="13.28515625" style="12" customWidth="1"/>
    <col min="11746" max="11746" width="4.85546875" style="12" customWidth="1"/>
    <col min="11747" max="11747" width="13.28515625" style="12" customWidth="1"/>
    <col min="11748" max="11753" width="0" style="12" hidden="1" customWidth="1"/>
    <col min="11754" max="11754" width="13.28515625" style="12" customWidth="1"/>
    <col min="11755" max="11755" width="4.7109375" style="12" customWidth="1"/>
    <col min="11756" max="11756" width="13.28515625" style="12" customWidth="1"/>
    <col min="11757" max="11762" width="0" style="12" hidden="1" customWidth="1"/>
    <col min="11763" max="11763" width="5.7109375" style="12" customWidth="1"/>
    <col min="11764" max="11764" width="13.28515625" style="12" customWidth="1"/>
    <col min="11765" max="11765" width="5.7109375" style="12" customWidth="1"/>
    <col min="11766" max="11766" width="13.28515625" style="12" customWidth="1"/>
    <col min="11767" max="11767" width="4.85546875" style="12" customWidth="1"/>
    <col min="11768" max="11768" width="13.28515625" style="12" customWidth="1"/>
    <col min="11769" max="11769" width="4.85546875" style="12" customWidth="1"/>
    <col min="11770" max="11770" width="13.28515625" style="12" customWidth="1"/>
    <col min="11771" max="11771" width="4.85546875" style="12" customWidth="1"/>
    <col min="11772" max="11772" width="13.28515625" style="12" customWidth="1"/>
    <col min="11773" max="11778" width="0" style="12" hidden="1" customWidth="1"/>
    <col min="11779" max="11976" width="10.85546875" style="12"/>
    <col min="11977" max="11977" width="4.42578125" style="12" customWidth="1"/>
    <col min="11978" max="11978" width="6.140625" style="12" customWidth="1"/>
    <col min="11979" max="11979" width="2.42578125" style="12" customWidth="1"/>
    <col min="11980" max="11980" width="39.28515625" style="12" customWidth="1"/>
    <col min="11981" max="11981" width="9.28515625" style="12" customWidth="1"/>
    <col min="11982" max="11982" width="3.28515625" style="12" customWidth="1"/>
    <col min="11983" max="11983" width="13.28515625" style="12" customWidth="1"/>
    <col min="11984" max="11984" width="3.28515625" style="12" customWidth="1"/>
    <col min="11985" max="11985" width="13.28515625" style="12" customWidth="1"/>
    <col min="11986" max="11986" width="3.28515625" style="12" customWidth="1"/>
    <col min="11987" max="11987" width="13.28515625" style="12" customWidth="1"/>
    <col min="11988" max="11988" width="4.85546875" style="12" customWidth="1"/>
    <col min="11989" max="11989" width="13.28515625" style="12" customWidth="1"/>
    <col min="11990" max="11991" width="0" style="12" hidden="1" customWidth="1"/>
    <col min="11992" max="11992" width="13.28515625" style="12" customWidth="1"/>
    <col min="11993" max="11993" width="4.85546875" style="12" customWidth="1"/>
    <col min="11994" max="11995" width="13.28515625" style="12" customWidth="1"/>
    <col min="11996" max="11996" width="4.85546875" style="12" customWidth="1"/>
    <col min="11997" max="11998" width="13.28515625" style="12" customWidth="1"/>
    <col min="11999" max="11999" width="4.85546875" style="12" customWidth="1"/>
    <col min="12000" max="12001" width="13.28515625" style="12" customWidth="1"/>
    <col min="12002" max="12002" width="4.85546875" style="12" customWidth="1"/>
    <col min="12003" max="12003" width="13.28515625" style="12" customWidth="1"/>
    <col min="12004" max="12009" width="0" style="12" hidden="1" customWidth="1"/>
    <col min="12010" max="12010" width="13.28515625" style="12" customWidth="1"/>
    <col min="12011" max="12011" width="4.7109375" style="12" customWidth="1"/>
    <col min="12012" max="12012" width="13.28515625" style="12" customWidth="1"/>
    <col min="12013" max="12018" width="0" style="12" hidden="1" customWidth="1"/>
    <col min="12019" max="12019" width="5.7109375" style="12" customWidth="1"/>
    <col min="12020" max="12020" width="13.28515625" style="12" customWidth="1"/>
    <col min="12021" max="12021" width="5.7109375" style="12" customWidth="1"/>
    <col min="12022" max="12022" width="13.28515625" style="12" customWidth="1"/>
    <col min="12023" max="12023" width="4.85546875" style="12" customWidth="1"/>
    <col min="12024" max="12024" width="13.28515625" style="12" customWidth="1"/>
    <col min="12025" max="12025" width="4.85546875" style="12" customWidth="1"/>
    <col min="12026" max="12026" width="13.28515625" style="12" customWidth="1"/>
    <col min="12027" max="12027" width="4.85546875" style="12" customWidth="1"/>
    <col min="12028" max="12028" width="13.28515625" style="12" customWidth="1"/>
    <col min="12029" max="12034" width="0" style="12" hidden="1" customWidth="1"/>
    <col min="12035" max="12232" width="10.85546875" style="12"/>
    <col min="12233" max="12233" width="4.42578125" style="12" customWidth="1"/>
    <col min="12234" max="12234" width="6.140625" style="12" customWidth="1"/>
    <col min="12235" max="12235" width="2.42578125" style="12" customWidth="1"/>
    <col min="12236" max="12236" width="39.28515625" style="12" customWidth="1"/>
    <col min="12237" max="12237" width="9.28515625" style="12" customWidth="1"/>
    <col min="12238" max="12238" width="3.28515625" style="12" customWidth="1"/>
    <col min="12239" max="12239" width="13.28515625" style="12" customWidth="1"/>
    <col min="12240" max="12240" width="3.28515625" style="12" customWidth="1"/>
    <col min="12241" max="12241" width="13.28515625" style="12" customWidth="1"/>
    <col min="12242" max="12242" width="3.28515625" style="12" customWidth="1"/>
    <col min="12243" max="12243" width="13.28515625" style="12" customWidth="1"/>
    <col min="12244" max="12244" width="4.85546875" style="12" customWidth="1"/>
    <col min="12245" max="12245" width="13.28515625" style="12" customWidth="1"/>
    <col min="12246" max="12247" width="0" style="12" hidden="1" customWidth="1"/>
    <col min="12248" max="12248" width="13.28515625" style="12" customWidth="1"/>
    <col min="12249" max="12249" width="4.85546875" style="12" customWidth="1"/>
    <col min="12250" max="12251" width="13.28515625" style="12" customWidth="1"/>
    <col min="12252" max="12252" width="4.85546875" style="12" customWidth="1"/>
    <col min="12253" max="12254" width="13.28515625" style="12" customWidth="1"/>
    <col min="12255" max="12255" width="4.85546875" style="12" customWidth="1"/>
    <col min="12256" max="12257" width="13.28515625" style="12" customWidth="1"/>
    <col min="12258" max="12258" width="4.85546875" style="12" customWidth="1"/>
    <col min="12259" max="12259" width="13.28515625" style="12" customWidth="1"/>
    <col min="12260" max="12265" width="0" style="12" hidden="1" customWidth="1"/>
    <col min="12266" max="12266" width="13.28515625" style="12" customWidth="1"/>
    <col min="12267" max="12267" width="4.7109375" style="12" customWidth="1"/>
    <col min="12268" max="12268" width="13.28515625" style="12" customWidth="1"/>
    <col min="12269" max="12274" width="0" style="12" hidden="1" customWidth="1"/>
    <col min="12275" max="12275" width="5.7109375" style="12" customWidth="1"/>
    <col min="12276" max="12276" width="13.28515625" style="12" customWidth="1"/>
    <col min="12277" max="12277" width="5.7109375" style="12" customWidth="1"/>
    <col min="12278" max="12278" width="13.28515625" style="12" customWidth="1"/>
    <col min="12279" max="12279" width="4.85546875" style="12" customWidth="1"/>
    <col min="12280" max="12280" width="13.28515625" style="12" customWidth="1"/>
    <col min="12281" max="12281" width="4.85546875" style="12" customWidth="1"/>
    <col min="12282" max="12282" width="13.28515625" style="12" customWidth="1"/>
    <col min="12283" max="12283" width="4.85546875" style="12" customWidth="1"/>
    <col min="12284" max="12284" width="13.28515625" style="12" customWidth="1"/>
    <col min="12285" max="12290" width="0" style="12" hidden="1" customWidth="1"/>
    <col min="12291" max="12488" width="10.85546875" style="12"/>
    <col min="12489" max="12489" width="4.42578125" style="12" customWidth="1"/>
    <col min="12490" max="12490" width="6.140625" style="12" customWidth="1"/>
    <col min="12491" max="12491" width="2.42578125" style="12" customWidth="1"/>
    <col min="12492" max="12492" width="39.28515625" style="12" customWidth="1"/>
    <col min="12493" max="12493" width="9.28515625" style="12" customWidth="1"/>
    <col min="12494" max="12494" width="3.28515625" style="12" customWidth="1"/>
    <col min="12495" max="12495" width="13.28515625" style="12" customWidth="1"/>
    <col min="12496" max="12496" width="3.28515625" style="12" customWidth="1"/>
    <col min="12497" max="12497" width="13.28515625" style="12" customWidth="1"/>
    <col min="12498" max="12498" width="3.28515625" style="12" customWidth="1"/>
    <col min="12499" max="12499" width="13.28515625" style="12" customWidth="1"/>
    <col min="12500" max="12500" width="4.85546875" style="12" customWidth="1"/>
    <col min="12501" max="12501" width="13.28515625" style="12" customWidth="1"/>
    <col min="12502" max="12503" width="0" style="12" hidden="1" customWidth="1"/>
    <col min="12504" max="12504" width="13.28515625" style="12" customWidth="1"/>
    <col min="12505" max="12505" width="4.85546875" style="12" customWidth="1"/>
    <col min="12506" max="12507" width="13.28515625" style="12" customWidth="1"/>
    <col min="12508" max="12508" width="4.85546875" style="12" customWidth="1"/>
    <col min="12509" max="12510" width="13.28515625" style="12" customWidth="1"/>
    <col min="12511" max="12511" width="4.85546875" style="12" customWidth="1"/>
    <col min="12512" max="12513" width="13.28515625" style="12" customWidth="1"/>
    <col min="12514" max="12514" width="4.85546875" style="12" customWidth="1"/>
    <col min="12515" max="12515" width="13.28515625" style="12" customWidth="1"/>
    <col min="12516" max="12521" width="0" style="12" hidden="1" customWidth="1"/>
    <col min="12522" max="12522" width="13.28515625" style="12" customWidth="1"/>
    <col min="12523" max="12523" width="4.7109375" style="12" customWidth="1"/>
    <col min="12524" max="12524" width="13.28515625" style="12" customWidth="1"/>
    <col min="12525" max="12530" width="0" style="12" hidden="1" customWidth="1"/>
    <col min="12531" max="12531" width="5.7109375" style="12" customWidth="1"/>
    <col min="12532" max="12532" width="13.28515625" style="12" customWidth="1"/>
    <col min="12533" max="12533" width="5.7109375" style="12" customWidth="1"/>
    <col min="12534" max="12534" width="13.28515625" style="12" customWidth="1"/>
    <col min="12535" max="12535" width="4.85546875" style="12" customWidth="1"/>
    <col min="12536" max="12536" width="13.28515625" style="12" customWidth="1"/>
    <col min="12537" max="12537" width="4.85546875" style="12" customWidth="1"/>
    <col min="12538" max="12538" width="13.28515625" style="12" customWidth="1"/>
    <col min="12539" max="12539" width="4.85546875" style="12" customWidth="1"/>
    <col min="12540" max="12540" width="13.28515625" style="12" customWidth="1"/>
    <col min="12541" max="12546" width="0" style="12" hidden="1" customWidth="1"/>
    <col min="12547" max="12744" width="10.85546875" style="12"/>
    <col min="12745" max="12745" width="4.42578125" style="12" customWidth="1"/>
    <col min="12746" max="12746" width="6.140625" style="12" customWidth="1"/>
    <col min="12747" max="12747" width="2.42578125" style="12" customWidth="1"/>
    <col min="12748" max="12748" width="39.28515625" style="12" customWidth="1"/>
    <col min="12749" max="12749" width="9.28515625" style="12" customWidth="1"/>
    <col min="12750" max="12750" width="3.28515625" style="12" customWidth="1"/>
    <col min="12751" max="12751" width="13.28515625" style="12" customWidth="1"/>
    <col min="12752" max="12752" width="3.28515625" style="12" customWidth="1"/>
    <col min="12753" max="12753" width="13.28515625" style="12" customWidth="1"/>
    <col min="12754" max="12754" width="3.28515625" style="12" customWidth="1"/>
    <col min="12755" max="12755" width="13.28515625" style="12" customWidth="1"/>
    <col min="12756" max="12756" width="4.85546875" style="12" customWidth="1"/>
    <col min="12757" max="12757" width="13.28515625" style="12" customWidth="1"/>
    <col min="12758" max="12759" width="0" style="12" hidden="1" customWidth="1"/>
    <col min="12760" max="12760" width="13.28515625" style="12" customWidth="1"/>
    <col min="12761" max="12761" width="4.85546875" style="12" customWidth="1"/>
    <col min="12762" max="12763" width="13.28515625" style="12" customWidth="1"/>
    <col min="12764" max="12764" width="4.85546875" style="12" customWidth="1"/>
    <col min="12765" max="12766" width="13.28515625" style="12" customWidth="1"/>
    <col min="12767" max="12767" width="4.85546875" style="12" customWidth="1"/>
    <col min="12768" max="12769" width="13.28515625" style="12" customWidth="1"/>
    <col min="12770" max="12770" width="4.85546875" style="12" customWidth="1"/>
    <col min="12771" max="12771" width="13.28515625" style="12" customWidth="1"/>
    <col min="12772" max="12777" width="0" style="12" hidden="1" customWidth="1"/>
    <col min="12778" max="12778" width="13.28515625" style="12" customWidth="1"/>
    <col min="12779" max="12779" width="4.7109375" style="12" customWidth="1"/>
    <col min="12780" max="12780" width="13.28515625" style="12" customWidth="1"/>
    <col min="12781" max="12786" width="0" style="12" hidden="1" customWidth="1"/>
    <col min="12787" max="12787" width="5.7109375" style="12" customWidth="1"/>
    <col min="12788" max="12788" width="13.28515625" style="12" customWidth="1"/>
    <col min="12789" max="12789" width="5.7109375" style="12" customWidth="1"/>
    <col min="12790" max="12790" width="13.28515625" style="12" customWidth="1"/>
    <col min="12791" max="12791" width="4.85546875" style="12" customWidth="1"/>
    <col min="12792" max="12792" width="13.28515625" style="12" customWidth="1"/>
    <col min="12793" max="12793" width="4.85546875" style="12" customWidth="1"/>
    <col min="12794" max="12794" width="13.28515625" style="12" customWidth="1"/>
    <col min="12795" max="12795" width="4.85546875" style="12" customWidth="1"/>
    <col min="12796" max="12796" width="13.28515625" style="12" customWidth="1"/>
    <col min="12797" max="12802" width="0" style="12" hidden="1" customWidth="1"/>
    <col min="12803" max="13000" width="10.85546875" style="12"/>
    <col min="13001" max="13001" width="4.42578125" style="12" customWidth="1"/>
    <col min="13002" max="13002" width="6.140625" style="12" customWidth="1"/>
    <col min="13003" max="13003" width="2.42578125" style="12" customWidth="1"/>
    <col min="13004" max="13004" width="39.28515625" style="12" customWidth="1"/>
    <col min="13005" max="13005" width="9.28515625" style="12" customWidth="1"/>
    <col min="13006" max="13006" width="3.28515625" style="12" customWidth="1"/>
    <col min="13007" max="13007" width="13.28515625" style="12" customWidth="1"/>
    <col min="13008" max="13008" width="3.28515625" style="12" customWidth="1"/>
    <col min="13009" max="13009" width="13.28515625" style="12" customWidth="1"/>
    <col min="13010" max="13010" width="3.28515625" style="12" customWidth="1"/>
    <col min="13011" max="13011" width="13.28515625" style="12" customWidth="1"/>
    <col min="13012" max="13012" width="4.85546875" style="12" customWidth="1"/>
    <col min="13013" max="13013" width="13.28515625" style="12" customWidth="1"/>
    <col min="13014" max="13015" width="0" style="12" hidden="1" customWidth="1"/>
    <col min="13016" max="13016" width="13.28515625" style="12" customWidth="1"/>
    <col min="13017" max="13017" width="4.85546875" style="12" customWidth="1"/>
    <col min="13018" max="13019" width="13.28515625" style="12" customWidth="1"/>
    <col min="13020" max="13020" width="4.85546875" style="12" customWidth="1"/>
    <col min="13021" max="13022" width="13.28515625" style="12" customWidth="1"/>
    <col min="13023" max="13023" width="4.85546875" style="12" customWidth="1"/>
    <col min="13024" max="13025" width="13.28515625" style="12" customWidth="1"/>
    <col min="13026" max="13026" width="4.85546875" style="12" customWidth="1"/>
    <col min="13027" max="13027" width="13.28515625" style="12" customWidth="1"/>
    <col min="13028" max="13033" width="0" style="12" hidden="1" customWidth="1"/>
    <col min="13034" max="13034" width="13.28515625" style="12" customWidth="1"/>
    <col min="13035" max="13035" width="4.7109375" style="12" customWidth="1"/>
    <col min="13036" max="13036" width="13.28515625" style="12" customWidth="1"/>
    <col min="13037" max="13042" width="0" style="12" hidden="1" customWidth="1"/>
    <col min="13043" max="13043" width="5.7109375" style="12" customWidth="1"/>
    <col min="13044" max="13044" width="13.28515625" style="12" customWidth="1"/>
    <col min="13045" max="13045" width="5.7109375" style="12" customWidth="1"/>
    <col min="13046" max="13046" width="13.28515625" style="12" customWidth="1"/>
    <col min="13047" max="13047" width="4.85546875" style="12" customWidth="1"/>
    <col min="13048" max="13048" width="13.28515625" style="12" customWidth="1"/>
    <col min="13049" max="13049" width="4.85546875" style="12" customWidth="1"/>
    <col min="13050" max="13050" width="13.28515625" style="12" customWidth="1"/>
    <col min="13051" max="13051" width="4.85546875" style="12" customWidth="1"/>
    <col min="13052" max="13052" width="13.28515625" style="12" customWidth="1"/>
    <col min="13053" max="13058" width="0" style="12" hidden="1" customWidth="1"/>
    <col min="13059" max="13256" width="10.85546875" style="12"/>
    <col min="13257" max="13257" width="4.42578125" style="12" customWidth="1"/>
    <col min="13258" max="13258" width="6.140625" style="12" customWidth="1"/>
    <col min="13259" max="13259" width="2.42578125" style="12" customWidth="1"/>
    <col min="13260" max="13260" width="39.28515625" style="12" customWidth="1"/>
    <col min="13261" max="13261" width="9.28515625" style="12" customWidth="1"/>
    <col min="13262" max="13262" width="3.28515625" style="12" customWidth="1"/>
    <col min="13263" max="13263" width="13.28515625" style="12" customWidth="1"/>
    <col min="13264" max="13264" width="3.28515625" style="12" customWidth="1"/>
    <col min="13265" max="13265" width="13.28515625" style="12" customWidth="1"/>
    <col min="13266" max="13266" width="3.28515625" style="12" customWidth="1"/>
    <col min="13267" max="13267" width="13.28515625" style="12" customWidth="1"/>
    <col min="13268" max="13268" width="4.85546875" style="12" customWidth="1"/>
    <col min="13269" max="13269" width="13.28515625" style="12" customWidth="1"/>
    <col min="13270" max="13271" width="0" style="12" hidden="1" customWidth="1"/>
    <col min="13272" max="13272" width="13.28515625" style="12" customWidth="1"/>
    <col min="13273" max="13273" width="4.85546875" style="12" customWidth="1"/>
    <col min="13274" max="13275" width="13.28515625" style="12" customWidth="1"/>
    <col min="13276" max="13276" width="4.85546875" style="12" customWidth="1"/>
    <col min="13277" max="13278" width="13.28515625" style="12" customWidth="1"/>
    <col min="13279" max="13279" width="4.85546875" style="12" customWidth="1"/>
    <col min="13280" max="13281" width="13.28515625" style="12" customWidth="1"/>
    <col min="13282" max="13282" width="4.85546875" style="12" customWidth="1"/>
    <col min="13283" max="13283" width="13.28515625" style="12" customWidth="1"/>
    <col min="13284" max="13289" width="0" style="12" hidden="1" customWidth="1"/>
    <col min="13290" max="13290" width="13.28515625" style="12" customWidth="1"/>
    <col min="13291" max="13291" width="4.7109375" style="12" customWidth="1"/>
    <col min="13292" max="13292" width="13.28515625" style="12" customWidth="1"/>
    <col min="13293" max="13298" width="0" style="12" hidden="1" customWidth="1"/>
    <col min="13299" max="13299" width="5.7109375" style="12" customWidth="1"/>
    <col min="13300" max="13300" width="13.28515625" style="12" customWidth="1"/>
    <col min="13301" max="13301" width="5.7109375" style="12" customWidth="1"/>
    <col min="13302" max="13302" width="13.28515625" style="12" customWidth="1"/>
    <col min="13303" max="13303" width="4.85546875" style="12" customWidth="1"/>
    <col min="13304" max="13304" width="13.28515625" style="12" customWidth="1"/>
    <col min="13305" max="13305" width="4.85546875" style="12" customWidth="1"/>
    <col min="13306" max="13306" width="13.28515625" style="12" customWidth="1"/>
    <col min="13307" max="13307" width="4.85546875" style="12" customWidth="1"/>
    <col min="13308" max="13308" width="13.28515625" style="12" customWidth="1"/>
    <col min="13309" max="13314" width="0" style="12" hidden="1" customWidth="1"/>
    <col min="13315" max="13512" width="10.85546875" style="12"/>
    <col min="13513" max="13513" width="4.42578125" style="12" customWidth="1"/>
    <col min="13514" max="13514" width="6.140625" style="12" customWidth="1"/>
    <col min="13515" max="13515" width="2.42578125" style="12" customWidth="1"/>
    <col min="13516" max="13516" width="39.28515625" style="12" customWidth="1"/>
    <col min="13517" max="13517" width="9.28515625" style="12" customWidth="1"/>
    <col min="13518" max="13518" width="3.28515625" style="12" customWidth="1"/>
    <col min="13519" max="13519" width="13.28515625" style="12" customWidth="1"/>
    <col min="13520" max="13520" width="3.28515625" style="12" customWidth="1"/>
    <col min="13521" max="13521" width="13.28515625" style="12" customWidth="1"/>
    <col min="13522" max="13522" width="3.28515625" style="12" customWidth="1"/>
    <col min="13523" max="13523" width="13.28515625" style="12" customWidth="1"/>
    <col min="13524" max="13524" width="4.85546875" style="12" customWidth="1"/>
    <col min="13525" max="13525" width="13.28515625" style="12" customWidth="1"/>
    <col min="13526" max="13527" width="0" style="12" hidden="1" customWidth="1"/>
    <col min="13528" max="13528" width="13.28515625" style="12" customWidth="1"/>
    <col min="13529" max="13529" width="4.85546875" style="12" customWidth="1"/>
    <col min="13530" max="13531" width="13.28515625" style="12" customWidth="1"/>
    <col min="13532" max="13532" width="4.85546875" style="12" customWidth="1"/>
    <col min="13533" max="13534" width="13.28515625" style="12" customWidth="1"/>
    <col min="13535" max="13535" width="4.85546875" style="12" customWidth="1"/>
    <col min="13536" max="13537" width="13.28515625" style="12" customWidth="1"/>
    <col min="13538" max="13538" width="4.85546875" style="12" customWidth="1"/>
    <col min="13539" max="13539" width="13.28515625" style="12" customWidth="1"/>
    <col min="13540" max="13545" width="0" style="12" hidden="1" customWidth="1"/>
    <col min="13546" max="13546" width="13.28515625" style="12" customWidth="1"/>
    <col min="13547" max="13547" width="4.7109375" style="12" customWidth="1"/>
    <col min="13548" max="13548" width="13.28515625" style="12" customWidth="1"/>
    <col min="13549" max="13554" width="0" style="12" hidden="1" customWidth="1"/>
    <col min="13555" max="13555" width="5.7109375" style="12" customWidth="1"/>
    <col min="13556" max="13556" width="13.28515625" style="12" customWidth="1"/>
    <col min="13557" max="13557" width="5.7109375" style="12" customWidth="1"/>
    <col min="13558" max="13558" width="13.28515625" style="12" customWidth="1"/>
    <col min="13559" max="13559" width="4.85546875" style="12" customWidth="1"/>
    <col min="13560" max="13560" width="13.28515625" style="12" customWidth="1"/>
    <col min="13561" max="13561" width="4.85546875" style="12" customWidth="1"/>
    <col min="13562" max="13562" width="13.28515625" style="12" customWidth="1"/>
    <col min="13563" max="13563" width="4.85546875" style="12" customWidth="1"/>
    <col min="13564" max="13564" width="13.28515625" style="12" customWidth="1"/>
    <col min="13565" max="13570" width="0" style="12" hidden="1" customWidth="1"/>
    <col min="13571" max="13768" width="10.85546875" style="12"/>
    <col min="13769" max="13769" width="4.42578125" style="12" customWidth="1"/>
    <col min="13770" max="13770" width="6.140625" style="12" customWidth="1"/>
    <col min="13771" max="13771" width="2.42578125" style="12" customWidth="1"/>
    <col min="13772" max="13772" width="39.28515625" style="12" customWidth="1"/>
    <col min="13773" max="13773" width="9.28515625" style="12" customWidth="1"/>
    <col min="13774" max="13774" width="3.28515625" style="12" customWidth="1"/>
    <col min="13775" max="13775" width="13.28515625" style="12" customWidth="1"/>
    <col min="13776" max="13776" width="3.28515625" style="12" customWidth="1"/>
    <col min="13777" max="13777" width="13.28515625" style="12" customWidth="1"/>
    <col min="13778" max="13778" width="3.28515625" style="12" customWidth="1"/>
    <col min="13779" max="13779" width="13.28515625" style="12" customWidth="1"/>
    <col min="13780" max="13780" width="4.85546875" style="12" customWidth="1"/>
    <col min="13781" max="13781" width="13.28515625" style="12" customWidth="1"/>
    <col min="13782" max="13783" width="0" style="12" hidden="1" customWidth="1"/>
    <col min="13784" max="13784" width="13.28515625" style="12" customWidth="1"/>
    <col min="13785" max="13785" width="4.85546875" style="12" customWidth="1"/>
    <col min="13786" max="13787" width="13.28515625" style="12" customWidth="1"/>
    <col min="13788" max="13788" width="4.85546875" style="12" customWidth="1"/>
    <col min="13789" max="13790" width="13.28515625" style="12" customWidth="1"/>
    <col min="13791" max="13791" width="4.85546875" style="12" customWidth="1"/>
    <col min="13792" max="13793" width="13.28515625" style="12" customWidth="1"/>
    <col min="13794" max="13794" width="4.85546875" style="12" customWidth="1"/>
    <col min="13795" max="13795" width="13.28515625" style="12" customWidth="1"/>
    <col min="13796" max="13801" width="0" style="12" hidden="1" customWidth="1"/>
    <col min="13802" max="13802" width="13.28515625" style="12" customWidth="1"/>
    <col min="13803" max="13803" width="4.7109375" style="12" customWidth="1"/>
    <col min="13804" max="13804" width="13.28515625" style="12" customWidth="1"/>
    <col min="13805" max="13810" width="0" style="12" hidden="1" customWidth="1"/>
    <col min="13811" max="13811" width="5.7109375" style="12" customWidth="1"/>
    <col min="13812" max="13812" width="13.28515625" style="12" customWidth="1"/>
    <col min="13813" max="13813" width="5.7109375" style="12" customWidth="1"/>
    <col min="13814" max="13814" width="13.28515625" style="12" customWidth="1"/>
    <col min="13815" max="13815" width="4.85546875" style="12" customWidth="1"/>
    <col min="13816" max="13816" width="13.28515625" style="12" customWidth="1"/>
    <col min="13817" max="13817" width="4.85546875" style="12" customWidth="1"/>
    <col min="13818" max="13818" width="13.28515625" style="12" customWidth="1"/>
    <col min="13819" max="13819" width="4.85546875" style="12" customWidth="1"/>
    <col min="13820" max="13820" width="13.28515625" style="12" customWidth="1"/>
    <col min="13821" max="13826" width="0" style="12" hidden="1" customWidth="1"/>
    <col min="13827" max="14024" width="10.85546875" style="12"/>
    <col min="14025" max="14025" width="4.42578125" style="12" customWidth="1"/>
    <col min="14026" max="14026" width="6.140625" style="12" customWidth="1"/>
    <col min="14027" max="14027" width="2.42578125" style="12" customWidth="1"/>
    <col min="14028" max="14028" width="39.28515625" style="12" customWidth="1"/>
    <col min="14029" max="14029" width="9.28515625" style="12" customWidth="1"/>
    <col min="14030" max="14030" width="3.28515625" style="12" customWidth="1"/>
    <col min="14031" max="14031" width="13.28515625" style="12" customWidth="1"/>
    <col min="14032" max="14032" width="3.28515625" style="12" customWidth="1"/>
    <col min="14033" max="14033" width="13.28515625" style="12" customWidth="1"/>
    <col min="14034" max="14034" width="3.28515625" style="12" customWidth="1"/>
    <col min="14035" max="14035" width="13.28515625" style="12" customWidth="1"/>
    <col min="14036" max="14036" width="4.85546875" style="12" customWidth="1"/>
    <col min="14037" max="14037" width="13.28515625" style="12" customWidth="1"/>
    <col min="14038" max="14039" width="0" style="12" hidden="1" customWidth="1"/>
    <col min="14040" max="14040" width="13.28515625" style="12" customWidth="1"/>
    <col min="14041" max="14041" width="4.85546875" style="12" customWidth="1"/>
    <col min="14042" max="14043" width="13.28515625" style="12" customWidth="1"/>
    <col min="14044" max="14044" width="4.85546875" style="12" customWidth="1"/>
    <col min="14045" max="14046" width="13.28515625" style="12" customWidth="1"/>
    <col min="14047" max="14047" width="4.85546875" style="12" customWidth="1"/>
    <col min="14048" max="14049" width="13.28515625" style="12" customWidth="1"/>
    <col min="14050" max="14050" width="4.85546875" style="12" customWidth="1"/>
    <col min="14051" max="14051" width="13.28515625" style="12" customWidth="1"/>
    <col min="14052" max="14057" width="0" style="12" hidden="1" customWidth="1"/>
    <col min="14058" max="14058" width="13.28515625" style="12" customWidth="1"/>
    <col min="14059" max="14059" width="4.7109375" style="12" customWidth="1"/>
    <col min="14060" max="14060" width="13.28515625" style="12" customWidth="1"/>
    <col min="14061" max="14066" width="0" style="12" hidden="1" customWidth="1"/>
    <col min="14067" max="14067" width="5.7109375" style="12" customWidth="1"/>
    <col min="14068" max="14068" width="13.28515625" style="12" customWidth="1"/>
    <col min="14069" max="14069" width="5.7109375" style="12" customWidth="1"/>
    <col min="14070" max="14070" width="13.28515625" style="12" customWidth="1"/>
    <col min="14071" max="14071" width="4.85546875" style="12" customWidth="1"/>
    <col min="14072" max="14072" width="13.28515625" style="12" customWidth="1"/>
    <col min="14073" max="14073" width="4.85546875" style="12" customWidth="1"/>
    <col min="14074" max="14074" width="13.28515625" style="12" customWidth="1"/>
    <col min="14075" max="14075" width="4.85546875" style="12" customWidth="1"/>
    <col min="14076" max="14076" width="13.28515625" style="12" customWidth="1"/>
    <col min="14077" max="14082" width="0" style="12" hidden="1" customWidth="1"/>
    <col min="14083" max="14280" width="10.85546875" style="12"/>
    <col min="14281" max="14281" width="4.42578125" style="12" customWidth="1"/>
    <col min="14282" max="14282" width="6.140625" style="12" customWidth="1"/>
    <col min="14283" max="14283" width="2.42578125" style="12" customWidth="1"/>
    <col min="14284" max="14284" width="39.28515625" style="12" customWidth="1"/>
    <col min="14285" max="14285" width="9.28515625" style="12" customWidth="1"/>
    <col min="14286" max="14286" width="3.28515625" style="12" customWidth="1"/>
    <col min="14287" max="14287" width="13.28515625" style="12" customWidth="1"/>
    <col min="14288" max="14288" width="3.28515625" style="12" customWidth="1"/>
    <col min="14289" max="14289" width="13.28515625" style="12" customWidth="1"/>
    <col min="14290" max="14290" width="3.28515625" style="12" customWidth="1"/>
    <col min="14291" max="14291" width="13.28515625" style="12" customWidth="1"/>
    <col min="14292" max="14292" width="4.85546875" style="12" customWidth="1"/>
    <col min="14293" max="14293" width="13.28515625" style="12" customWidth="1"/>
    <col min="14294" max="14295" width="0" style="12" hidden="1" customWidth="1"/>
    <col min="14296" max="14296" width="13.28515625" style="12" customWidth="1"/>
    <col min="14297" max="14297" width="4.85546875" style="12" customWidth="1"/>
    <col min="14298" max="14299" width="13.28515625" style="12" customWidth="1"/>
    <col min="14300" max="14300" width="4.85546875" style="12" customWidth="1"/>
    <col min="14301" max="14302" width="13.28515625" style="12" customWidth="1"/>
    <col min="14303" max="14303" width="4.85546875" style="12" customWidth="1"/>
    <col min="14304" max="14305" width="13.28515625" style="12" customWidth="1"/>
    <col min="14306" max="14306" width="4.85546875" style="12" customWidth="1"/>
    <col min="14307" max="14307" width="13.28515625" style="12" customWidth="1"/>
    <col min="14308" max="14313" width="0" style="12" hidden="1" customWidth="1"/>
    <col min="14314" max="14314" width="13.28515625" style="12" customWidth="1"/>
    <col min="14315" max="14315" width="4.7109375" style="12" customWidth="1"/>
    <col min="14316" max="14316" width="13.28515625" style="12" customWidth="1"/>
    <col min="14317" max="14322" width="0" style="12" hidden="1" customWidth="1"/>
    <col min="14323" max="14323" width="5.7109375" style="12" customWidth="1"/>
    <col min="14324" max="14324" width="13.28515625" style="12" customWidth="1"/>
    <col min="14325" max="14325" width="5.7109375" style="12" customWidth="1"/>
    <col min="14326" max="14326" width="13.28515625" style="12" customWidth="1"/>
    <col min="14327" max="14327" width="4.85546875" style="12" customWidth="1"/>
    <col min="14328" max="14328" width="13.28515625" style="12" customWidth="1"/>
    <col min="14329" max="14329" width="4.85546875" style="12" customWidth="1"/>
    <col min="14330" max="14330" width="13.28515625" style="12" customWidth="1"/>
    <col min="14331" max="14331" width="4.85546875" style="12" customWidth="1"/>
    <col min="14332" max="14332" width="13.28515625" style="12" customWidth="1"/>
    <col min="14333" max="14338" width="0" style="12" hidden="1" customWidth="1"/>
    <col min="14339" max="14536" width="10.85546875" style="12"/>
    <col min="14537" max="14537" width="4.42578125" style="12" customWidth="1"/>
    <col min="14538" max="14538" width="6.140625" style="12" customWidth="1"/>
    <col min="14539" max="14539" width="2.42578125" style="12" customWidth="1"/>
    <col min="14540" max="14540" width="39.28515625" style="12" customWidth="1"/>
    <col min="14541" max="14541" width="9.28515625" style="12" customWidth="1"/>
    <col min="14542" max="14542" width="3.28515625" style="12" customWidth="1"/>
    <col min="14543" max="14543" width="13.28515625" style="12" customWidth="1"/>
    <col min="14544" max="14544" width="3.28515625" style="12" customWidth="1"/>
    <col min="14545" max="14545" width="13.28515625" style="12" customWidth="1"/>
    <col min="14546" max="14546" width="3.28515625" style="12" customWidth="1"/>
    <col min="14547" max="14547" width="13.28515625" style="12" customWidth="1"/>
    <col min="14548" max="14548" width="4.85546875" style="12" customWidth="1"/>
    <col min="14549" max="14549" width="13.28515625" style="12" customWidth="1"/>
    <col min="14550" max="14551" width="0" style="12" hidden="1" customWidth="1"/>
    <col min="14552" max="14552" width="13.28515625" style="12" customWidth="1"/>
    <col min="14553" max="14553" width="4.85546875" style="12" customWidth="1"/>
    <col min="14554" max="14555" width="13.28515625" style="12" customWidth="1"/>
    <col min="14556" max="14556" width="4.85546875" style="12" customWidth="1"/>
    <col min="14557" max="14558" width="13.28515625" style="12" customWidth="1"/>
    <col min="14559" max="14559" width="4.85546875" style="12" customWidth="1"/>
    <col min="14560" max="14561" width="13.28515625" style="12" customWidth="1"/>
    <col min="14562" max="14562" width="4.85546875" style="12" customWidth="1"/>
    <col min="14563" max="14563" width="13.28515625" style="12" customWidth="1"/>
    <col min="14564" max="14569" width="0" style="12" hidden="1" customWidth="1"/>
    <col min="14570" max="14570" width="13.28515625" style="12" customWidth="1"/>
    <col min="14571" max="14571" width="4.7109375" style="12" customWidth="1"/>
    <col min="14572" max="14572" width="13.28515625" style="12" customWidth="1"/>
    <col min="14573" max="14578" width="0" style="12" hidden="1" customWidth="1"/>
    <col min="14579" max="14579" width="5.7109375" style="12" customWidth="1"/>
    <col min="14580" max="14580" width="13.28515625" style="12" customWidth="1"/>
    <col min="14581" max="14581" width="5.7109375" style="12" customWidth="1"/>
    <col min="14582" max="14582" width="13.28515625" style="12" customWidth="1"/>
    <col min="14583" max="14583" width="4.85546875" style="12" customWidth="1"/>
    <col min="14584" max="14584" width="13.28515625" style="12" customWidth="1"/>
    <col min="14585" max="14585" width="4.85546875" style="12" customWidth="1"/>
    <col min="14586" max="14586" width="13.28515625" style="12" customWidth="1"/>
    <col min="14587" max="14587" width="4.85546875" style="12" customWidth="1"/>
    <col min="14588" max="14588" width="13.28515625" style="12" customWidth="1"/>
    <col min="14589" max="14594" width="0" style="12" hidden="1" customWidth="1"/>
    <col min="14595" max="14792" width="10.85546875" style="12"/>
    <col min="14793" max="14793" width="4.42578125" style="12" customWidth="1"/>
    <col min="14794" max="14794" width="6.140625" style="12" customWidth="1"/>
    <col min="14795" max="14795" width="2.42578125" style="12" customWidth="1"/>
    <col min="14796" max="14796" width="39.28515625" style="12" customWidth="1"/>
    <col min="14797" max="14797" width="9.28515625" style="12" customWidth="1"/>
    <col min="14798" max="14798" width="3.28515625" style="12" customWidth="1"/>
    <col min="14799" max="14799" width="13.28515625" style="12" customWidth="1"/>
    <col min="14800" max="14800" width="3.28515625" style="12" customWidth="1"/>
    <col min="14801" max="14801" width="13.28515625" style="12" customWidth="1"/>
    <col min="14802" max="14802" width="3.28515625" style="12" customWidth="1"/>
    <col min="14803" max="14803" width="13.28515625" style="12" customWidth="1"/>
    <col min="14804" max="14804" width="4.85546875" style="12" customWidth="1"/>
    <col min="14805" max="14805" width="13.28515625" style="12" customWidth="1"/>
    <col min="14806" max="14807" width="0" style="12" hidden="1" customWidth="1"/>
    <col min="14808" max="14808" width="13.28515625" style="12" customWidth="1"/>
    <col min="14809" max="14809" width="4.85546875" style="12" customWidth="1"/>
    <col min="14810" max="14811" width="13.28515625" style="12" customWidth="1"/>
    <col min="14812" max="14812" width="4.85546875" style="12" customWidth="1"/>
    <col min="14813" max="14814" width="13.28515625" style="12" customWidth="1"/>
    <col min="14815" max="14815" width="4.85546875" style="12" customWidth="1"/>
    <col min="14816" max="14817" width="13.28515625" style="12" customWidth="1"/>
    <col min="14818" max="14818" width="4.85546875" style="12" customWidth="1"/>
    <col min="14819" max="14819" width="13.28515625" style="12" customWidth="1"/>
    <col min="14820" max="14825" width="0" style="12" hidden="1" customWidth="1"/>
    <col min="14826" max="14826" width="13.28515625" style="12" customWidth="1"/>
    <col min="14827" max="14827" width="4.7109375" style="12" customWidth="1"/>
    <col min="14828" max="14828" width="13.28515625" style="12" customWidth="1"/>
    <col min="14829" max="14834" width="0" style="12" hidden="1" customWidth="1"/>
    <col min="14835" max="14835" width="5.7109375" style="12" customWidth="1"/>
    <col min="14836" max="14836" width="13.28515625" style="12" customWidth="1"/>
    <col min="14837" max="14837" width="5.7109375" style="12" customWidth="1"/>
    <col min="14838" max="14838" width="13.28515625" style="12" customWidth="1"/>
    <col min="14839" max="14839" width="4.85546875" style="12" customWidth="1"/>
    <col min="14840" max="14840" width="13.28515625" style="12" customWidth="1"/>
    <col min="14841" max="14841" width="4.85546875" style="12" customWidth="1"/>
    <col min="14842" max="14842" width="13.28515625" style="12" customWidth="1"/>
    <col min="14843" max="14843" width="4.85546875" style="12" customWidth="1"/>
    <col min="14844" max="14844" width="13.28515625" style="12" customWidth="1"/>
    <col min="14845" max="14850" width="0" style="12" hidden="1" customWidth="1"/>
    <col min="14851" max="15048" width="10.85546875" style="12"/>
    <col min="15049" max="15049" width="4.42578125" style="12" customWidth="1"/>
    <col min="15050" max="15050" width="6.140625" style="12" customWidth="1"/>
    <col min="15051" max="15051" width="2.42578125" style="12" customWidth="1"/>
    <col min="15052" max="15052" width="39.28515625" style="12" customWidth="1"/>
    <col min="15053" max="15053" width="9.28515625" style="12" customWidth="1"/>
    <col min="15054" max="15054" width="3.28515625" style="12" customWidth="1"/>
    <col min="15055" max="15055" width="13.28515625" style="12" customWidth="1"/>
    <col min="15056" max="15056" width="3.28515625" style="12" customWidth="1"/>
    <col min="15057" max="15057" width="13.28515625" style="12" customWidth="1"/>
    <col min="15058" max="15058" width="3.28515625" style="12" customWidth="1"/>
    <col min="15059" max="15059" width="13.28515625" style="12" customWidth="1"/>
    <col min="15060" max="15060" width="4.85546875" style="12" customWidth="1"/>
    <col min="15061" max="15061" width="13.28515625" style="12" customWidth="1"/>
    <col min="15062" max="15063" width="0" style="12" hidden="1" customWidth="1"/>
    <col min="15064" max="15064" width="13.28515625" style="12" customWidth="1"/>
    <col min="15065" max="15065" width="4.85546875" style="12" customWidth="1"/>
    <col min="15066" max="15067" width="13.28515625" style="12" customWidth="1"/>
    <col min="15068" max="15068" width="4.85546875" style="12" customWidth="1"/>
    <col min="15069" max="15070" width="13.28515625" style="12" customWidth="1"/>
    <col min="15071" max="15071" width="4.85546875" style="12" customWidth="1"/>
    <col min="15072" max="15073" width="13.28515625" style="12" customWidth="1"/>
    <col min="15074" max="15074" width="4.85546875" style="12" customWidth="1"/>
    <col min="15075" max="15075" width="13.28515625" style="12" customWidth="1"/>
    <col min="15076" max="15081" width="0" style="12" hidden="1" customWidth="1"/>
    <col min="15082" max="15082" width="13.28515625" style="12" customWidth="1"/>
    <col min="15083" max="15083" width="4.7109375" style="12" customWidth="1"/>
    <col min="15084" max="15084" width="13.28515625" style="12" customWidth="1"/>
    <col min="15085" max="15090" width="0" style="12" hidden="1" customWidth="1"/>
    <col min="15091" max="15091" width="5.7109375" style="12" customWidth="1"/>
    <col min="15092" max="15092" width="13.28515625" style="12" customWidth="1"/>
    <col min="15093" max="15093" width="5.7109375" style="12" customWidth="1"/>
    <col min="15094" max="15094" width="13.28515625" style="12" customWidth="1"/>
    <col min="15095" max="15095" width="4.85546875" style="12" customWidth="1"/>
    <col min="15096" max="15096" width="13.28515625" style="12" customWidth="1"/>
    <col min="15097" max="15097" width="4.85546875" style="12" customWidth="1"/>
    <col min="15098" max="15098" width="13.28515625" style="12" customWidth="1"/>
    <col min="15099" max="15099" width="4.85546875" style="12" customWidth="1"/>
    <col min="15100" max="15100" width="13.28515625" style="12" customWidth="1"/>
    <col min="15101" max="15106" width="0" style="12" hidden="1" customWidth="1"/>
    <col min="15107" max="15304" width="10.85546875" style="12"/>
    <col min="15305" max="15305" width="4.42578125" style="12" customWidth="1"/>
    <col min="15306" max="15306" width="6.140625" style="12" customWidth="1"/>
    <col min="15307" max="15307" width="2.42578125" style="12" customWidth="1"/>
    <col min="15308" max="15308" width="39.28515625" style="12" customWidth="1"/>
    <col min="15309" max="15309" width="9.28515625" style="12" customWidth="1"/>
    <col min="15310" max="15310" width="3.28515625" style="12" customWidth="1"/>
    <col min="15311" max="15311" width="13.28515625" style="12" customWidth="1"/>
    <col min="15312" max="15312" width="3.28515625" style="12" customWidth="1"/>
    <col min="15313" max="15313" width="13.28515625" style="12" customWidth="1"/>
    <col min="15314" max="15314" width="3.28515625" style="12" customWidth="1"/>
    <col min="15315" max="15315" width="13.28515625" style="12" customWidth="1"/>
    <col min="15316" max="15316" width="4.85546875" style="12" customWidth="1"/>
    <col min="15317" max="15317" width="13.28515625" style="12" customWidth="1"/>
    <col min="15318" max="15319" width="0" style="12" hidden="1" customWidth="1"/>
    <col min="15320" max="15320" width="13.28515625" style="12" customWidth="1"/>
    <col min="15321" max="15321" width="4.85546875" style="12" customWidth="1"/>
    <col min="15322" max="15323" width="13.28515625" style="12" customWidth="1"/>
    <col min="15324" max="15324" width="4.85546875" style="12" customWidth="1"/>
    <col min="15325" max="15326" width="13.28515625" style="12" customWidth="1"/>
    <col min="15327" max="15327" width="4.85546875" style="12" customWidth="1"/>
    <col min="15328" max="15329" width="13.28515625" style="12" customWidth="1"/>
    <col min="15330" max="15330" width="4.85546875" style="12" customWidth="1"/>
    <col min="15331" max="15331" width="13.28515625" style="12" customWidth="1"/>
    <col min="15332" max="15337" width="0" style="12" hidden="1" customWidth="1"/>
    <col min="15338" max="15338" width="13.28515625" style="12" customWidth="1"/>
    <col min="15339" max="15339" width="4.7109375" style="12" customWidth="1"/>
    <col min="15340" max="15340" width="13.28515625" style="12" customWidth="1"/>
    <col min="15341" max="15346" width="0" style="12" hidden="1" customWidth="1"/>
    <col min="15347" max="15347" width="5.7109375" style="12" customWidth="1"/>
    <col min="15348" max="15348" width="13.28515625" style="12" customWidth="1"/>
    <col min="15349" max="15349" width="5.7109375" style="12" customWidth="1"/>
    <col min="15350" max="15350" width="13.28515625" style="12" customWidth="1"/>
    <col min="15351" max="15351" width="4.85546875" style="12" customWidth="1"/>
    <col min="15352" max="15352" width="13.28515625" style="12" customWidth="1"/>
    <col min="15353" max="15353" width="4.85546875" style="12" customWidth="1"/>
    <col min="15354" max="15354" width="13.28515625" style="12" customWidth="1"/>
    <col min="15355" max="15355" width="4.85546875" style="12" customWidth="1"/>
    <col min="15356" max="15356" width="13.28515625" style="12" customWidth="1"/>
    <col min="15357" max="15362" width="0" style="12" hidden="1" customWidth="1"/>
    <col min="15363" max="15560" width="10.85546875" style="12"/>
    <col min="15561" max="15561" width="4.42578125" style="12" customWidth="1"/>
    <col min="15562" max="15562" width="6.140625" style="12" customWidth="1"/>
    <col min="15563" max="15563" width="2.42578125" style="12" customWidth="1"/>
    <col min="15564" max="15564" width="39.28515625" style="12" customWidth="1"/>
    <col min="15565" max="15565" width="9.28515625" style="12" customWidth="1"/>
    <col min="15566" max="15566" width="3.28515625" style="12" customWidth="1"/>
    <col min="15567" max="15567" width="13.28515625" style="12" customWidth="1"/>
    <col min="15568" max="15568" width="3.28515625" style="12" customWidth="1"/>
    <col min="15569" max="15569" width="13.28515625" style="12" customWidth="1"/>
    <col min="15570" max="15570" width="3.28515625" style="12" customWidth="1"/>
    <col min="15571" max="15571" width="13.28515625" style="12" customWidth="1"/>
    <col min="15572" max="15572" width="4.85546875" style="12" customWidth="1"/>
    <col min="15573" max="15573" width="13.28515625" style="12" customWidth="1"/>
    <col min="15574" max="15575" width="0" style="12" hidden="1" customWidth="1"/>
    <col min="15576" max="15576" width="13.28515625" style="12" customWidth="1"/>
    <col min="15577" max="15577" width="4.85546875" style="12" customWidth="1"/>
    <col min="15578" max="15579" width="13.28515625" style="12" customWidth="1"/>
    <col min="15580" max="15580" width="4.85546875" style="12" customWidth="1"/>
    <col min="15581" max="15582" width="13.28515625" style="12" customWidth="1"/>
    <col min="15583" max="15583" width="4.85546875" style="12" customWidth="1"/>
    <col min="15584" max="15585" width="13.28515625" style="12" customWidth="1"/>
    <col min="15586" max="15586" width="4.85546875" style="12" customWidth="1"/>
    <col min="15587" max="15587" width="13.28515625" style="12" customWidth="1"/>
    <col min="15588" max="15593" width="0" style="12" hidden="1" customWidth="1"/>
    <col min="15594" max="15594" width="13.28515625" style="12" customWidth="1"/>
    <col min="15595" max="15595" width="4.7109375" style="12" customWidth="1"/>
    <col min="15596" max="15596" width="13.28515625" style="12" customWidth="1"/>
    <col min="15597" max="15602" width="0" style="12" hidden="1" customWidth="1"/>
    <col min="15603" max="15603" width="5.7109375" style="12" customWidth="1"/>
    <col min="15604" max="15604" width="13.28515625" style="12" customWidth="1"/>
    <col min="15605" max="15605" width="5.7109375" style="12" customWidth="1"/>
    <col min="15606" max="15606" width="13.28515625" style="12" customWidth="1"/>
    <col min="15607" max="15607" width="4.85546875" style="12" customWidth="1"/>
    <col min="15608" max="15608" width="13.28515625" style="12" customWidth="1"/>
    <col min="15609" max="15609" width="4.85546875" style="12" customWidth="1"/>
    <col min="15610" max="15610" width="13.28515625" style="12" customWidth="1"/>
    <col min="15611" max="15611" width="4.85546875" style="12" customWidth="1"/>
    <col min="15612" max="15612" width="13.28515625" style="12" customWidth="1"/>
    <col min="15613" max="15618" width="0" style="12" hidden="1" customWidth="1"/>
    <col min="15619" max="15816" width="10.85546875" style="12"/>
    <col min="15817" max="15817" width="4.42578125" style="12" customWidth="1"/>
    <col min="15818" max="15818" width="6.140625" style="12" customWidth="1"/>
    <col min="15819" max="15819" width="2.42578125" style="12" customWidth="1"/>
    <col min="15820" max="15820" width="39.28515625" style="12" customWidth="1"/>
    <col min="15821" max="15821" width="9.28515625" style="12" customWidth="1"/>
    <col min="15822" max="15822" width="3.28515625" style="12" customWidth="1"/>
    <col min="15823" max="15823" width="13.28515625" style="12" customWidth="1"/>
    <col min="15824" max="15824" width="3.28515625" style="12" customWidth="1"/>
    <col min="15825" max="15825" width="13.28515625" style="12" customWidth="1"/>
    <col min="15826" max="15826" width="3.28515625" style="12" customWidth="1"/>
    <col min="15827" max="15827" width="13.28515625" style="12" customWidth="1"/>
    <col min="15828" max="15828" width="4.85546875" style="12" customWidth="1"/>
    <col min="15829" max="15829" width="13.28515625" style="12" customWidth="1"/>
    <col min="15830" max="15831" width="0" style="12" hidden="1" customWidth="1"/>
    <col min="15832" max="15832" width="13.28515625" style="12" customWidth="1"/>
    <col min="15833" max="15833" width="4.85546875" style="12" customWidth="1"/>
    <col min="15834" max="15835" width="13.28515625" style="12" customWidth="1"/>
    <col min="15836" max="15836" width="4.85546875" style="12" customWidth="1"/>
    <col min="15837" max="15838" width="13.28515625" style="12" customWidth="1"/>
    <col min="15839" max="15839" width="4.85546875" style="12" customWidth="1"/>
    <col min="15840" max="15841" width="13.28515625" style="12" customWidth="1"/>
    <col min="15842" max="15842" width="4.85546875" style="12" customWidth="1"/>
    <col min="15843" max="15843" width="13.28515625" style="12" customWidth="1"/>
    <col min="15844" max="15849" width="0" style="12" hidden="1" customWidth="1"/>
    <col min="15850" max="15850" width="13.28515625" style="12" customWidth="1"/>
    <col min="15851" max="15851" width="4.7109375" style="12" customWidth="1"/>
    <col min="15852" max="15852" width="13.28515625" style="12" customWidth="1"/>
    <col min="15853" max="15858" width="0" style="12" hidden="1" customWidth="1"/>
    <col min="15859" max="15859" width="5.7109375" style="12" customWidth="1"/>
    <col min="15860" max="15860" width="13.28515625" style="12" customWidth="1"/>
    <col min="15861" max="15861" width="5.7109375" style="12" customWidth="1"/>
    <col min="15862" max="15862" width="13.28515625" style="12" customWidth="1"/>
    <col min="15863" max="15863" width="4.85546875" style="12" customWidth="1"/>
    <col min="15864" max="15864" width="13.28515625" style="12" customWidth="1"/>
    <col min="15865" max="15865" width="4.85546875" style="12" customWidth="1"/>
    <col min="15866" max="15866" width="13.28515625" style="12" customWidth="1"/>
    <col min="15867" max="15867" width="4.85546875" style="12" customWidth="1"/>
    <col min="15868" max="15868" width="13.28515625" style="12" customWidth="1"/>
    <col min="15869" max="15874" width="0" style="12" hidden="1" customWidth="1"/>
    <col min="15875" max="16072" width="10.85546875" style="12"/>
    <col min="16073" max="16073" width="4.42578125" style="12" customWidth="1"/>
    <col min="16074" max="16074" width="6.140625" style="12" customWidth="1"/>
    <col min="16075" max="16075" width="2.42578125" style="12" customWidth="1"/>
    <col min="16076" max="16076" width="39.28515625" style="12" customWidth="1"/>
    <col min="16077" max="16077" width="9.28515625" style="12" customWidth="1"/>
    <col min="16078" max="16078" width="3.28515625" style="12" customWidth="1"/>
    <col min="16079" max="16079" width="13.28515625" style="12" customWidth="1"/>
    <col min="16080" max="16080" width="3.28515625" style="12" customWidth="1"/>
    <col min="16081" max="16081" width="13.28515625" style="12" customWidth="1"/>
    <col min="16082" max="16082" width="3.28515625" style="12" customWidth="1"/>
    <col min="16083" max="16083" width="13.28515625" style="12" customWidth="1"/>
    <col min="16084" max="16084" width="4.85546875" style="12" customWidth="1"/>
    <col min="16085" max="16085" width="13.28515625" style="12" customWidth="1"/>
    <col min="16086" max="16087" width="0" style="12" hidden="1" customWidth="1"/>
    <col min="16088" max="16088" width="13.28515625" style="12" customWidth="1"/>
    <col min="16089" max="16089" width="4.85546875" style="12" customWidth="1"/>
    <col min="16090" max="16091" width="13.28515625" style="12" customWidth="1"/>
    <col min="16092" max="16092" width="4.85546875" style="12" customWidth="1"/>
    <col min="16093" max="16094" width="13.28515625" style="12" customWidth="1"/>
    <col min="16095" max="16095" width="4.85546875" style="12" customWidth="1"/>
    <col min="16096" max="16097" width="13.28515625" style="12" customWidth="1"/>
    <col min="16098" max="16098" width="4.85546875" style="12" customWidth="1"/>
    <col min="16099" max="16099" width="13.28515625" style="12" customWidth="1"/>
    <col min="16100" max="16105" width="0" style="12" hidden="1" customWidth="1"/>
    <col min="16106" max="16106" width="13.28515625" style="12" customWidth="1"/>
    <col min="16107" max="16107" width="4.7109375" style="12" customWidth="1"/>
    <col min="16108" max="16108" width="13.28515625" style="12" customWidth="1"/>
    <col min="16109" max="16114" width="0" style="12" hidden="1" customWidth="1"/>
    <col min="16115" max="16115" width="5.7109375" style="12" customWidth="1"/>
    <col min="16116" max="16116" width="13.28515625" style="12" customWidth="1"/>
    <col min="16117" max="16117" width="5.7109375" style="12" customWidth="1"/>
    <col min="16118" max="16118" width="13.28515625" style="12" customWidth="1"/>
    <col min="16119" max="16119" width="4.85546875" style="12" customWidth="1"/>
    <col min="16120" max="16120" width="13.28515625" style="12" customWidth="1"/>
    <col min="16121" max="16121" width="4.85546875" style="12" customWidth="1"/>
    <col min="16122" max="16122" width="13.28515625" style="12" customWidth="1"/>
    <col min="16123" max="16123" width="4.85546875" style="12" customWidth="1"/>
    <col min="16124" max="16124" width="13.28515625" style="12" customWidth="1"/>
    <col min="16125" max="16130" width="0" style="12" hidden="1" customWidth="1"/>
    <col min="16131" max="16379" width="10.85546875" style="12"/>
    <col min="16380" max="16384" width="10.85546875" style="12" customWidth="1"/>
  </cols>
  <sheetData>
    <row r="1" spans="1:42" s="24" customFormat="1" ht="12" customHeight="1" x14ac:dyDescent="0.25">
      <c r="A1" s="29" t="s">
        <v>203</v>
      </c>
      <c r="B1" s="29"/>
      <c r="C1" s="21"/>
      <c r="D1" s="22"/>
      <c r="E1" s="23"/>
      <c r="G1" s="25"/>
      <c r="K1" s="26"/>
      <c r="L1" s="25"/>
      <c r="N1" s="27"/>
      <c r="Q1" s="27"/>
      <c r="T1" s="27"/>
      <c r="W1" s="27"/>
      <c r="Z1" s="27"/>
      <c r="AC1" s="28"/>
      <c r="AF1" s="28"/>
      <c r="AI1" s="28"/>
      <c r="AL1" s="28"/>
      <c r="AO1" s="28"/>
    </row>
    <row r="2" spans="1:42" s="24" customFormat="1" ht="18" x14ac:dyDescent="0.3">
      <c r="A2" s="30" t="s">
        <v>116</v>
      </c>
      <c r="B2" s="30"/>
      <c r="C2" s="21"/>
      <c r="D2" s="22"/>
      <c r="E2" s="23"/>
      <c r="G2" s="25"/>
      <c r="I2" s="25"/>
      <c r="J2" s="25"/>
      <c r="K2" s="157"/>
      <c r="L2" s="25"/>
      <c r="N2" s="27"/>
      <c r="Q2" s="27"/>
      <c r="T2" s="27"/>
      <c r="W2" s="27"/>
      <c r="Z2" s="27"/>
      <c r="AC2" s="28"/>
      <c r="AF2" s="28"/>
      <c r="AI2" s="28"/>
      <c r="AL2" s="28"/>
      <c r="AO2" s="28"/>
    </row>
    <row r="3" spans="1:42" s="24" customFormat="1" ht="18" x14ac:dyDescent="0.3">
      <c r="A3" s="30" t="s">
        <v>117</v>
      </c>
      <c r="B3" s="30"/>
      <c r="C3" s="21"/>
      <c r="D3" s="22"/>
      <c r="E3" s="23"/>
      <c r="G3" s="25"/>
      <c r="I3" s="25"/>
      <c r="J3" s="25"/>
      <c r="K3" s="157"/>
      <c r="L3" s="25"/>
      <c r="N3" s="27"/>
      <c r="Q3" s="27"/>
      <c r="R3" s="32"/>
      <c r="T3" s="27"/>
      <c r="W3" s="27"/>
      <c r="Z3" s="27"/>
      <c r="AC3" s="28"/>
      <c r="AF3" s="28"/>
      <c r="AI3" s="28"/>
      <c r="AL3" s="28"/>
      <c r="AO3" s="28"/>
    </row>
    <row r="4" spans="1:42" s="24" customFormat="1" ht="12" customHeight="1" x14ac:dyDescent="0.3">
      <c r="A4" s="30"/>
      <c r="B4" s="30"/>
      <c r="C4" s="21"/>
      <c r="D4" s="22"/>
      <c r="E4" s="23"/>
      <c r="G4" s="25"/>
      <c r="I4" s="25"/>
      <c r="J4" s="25"/>
      <c r="K4" s="26"/>
      <c r="L4" s="25"/>
      <c r="N4" s="27"/>
      <c r="Q4" s="27"/>
      <c r="T4" s="27"/>
      <c r="W4" s="27"/>
      <c r="Z4" s="27"/>
      <c r="AC4" s="28"/>
      <c r="AF4" s="28"/>
      <c r="AI4" s="28"/>
      <c r="AL4" s="28"/>
      <c r="AO4" s="28"/>
    </row>
    <row r="5" spans="1:42" s="24" customFormat="1" ht="18" x14ac:dyDescent="0.3">
      <c r="A5" s="30" t="s">
        <v>118</v>
      </c>
      <c r="B5" s="30"/>
      <c r="C5" s="21"/>
      <c r="D5" s="22"/>
      <c r="E5" s="23"/>
      <c r="G5" s="25"/>
      <c r="I5" s="25"/>
      <c r="J5" s="25"/>
      <c r="K5" s="26"/>
      <c r="L5" s="25"/>
      <c r="N5" s="27"/>
      <c r="Q5" s="27"/>
      <c r="T5" s="27"/>
      <c r="W5" s="27"/>
      <c r="Z5" s="27"/>
      <c r="AC5" s="28"/>
      <c r="AF5" s="28"/>
      <c r="AI5" s="28"/>
      <c r="AL5" s="28"/>
      <c r="AO5" s="28"/>
    </row>
    <row r="6" spans="1:42" s="24" customFormat="1" x14ac:dyDescent="0.3">
      <c r="A6" s="31" t="s">
        <v>121</v>
      </c>
      <c r="B6" s="31"/>
      <c r="C6" s="21"/>
      <c r="D6" s="22"/>
      <c r="E6" s="23"/>
      <c r="G6" s="25"/>
      <c r="H6" s="36"/>
      <c r="I6" s="37" t="s">
        <v>9</v>
      </c>
      <c r="J6" s="38" t="s">
        <v>140</v>
      </c>
      <c r="K6" s="26"/>
      <c r="L6" s="25"/>
      <c r="N6" s="27"/>
      <c r="Q6" s="27"/>
      <c r="T6" s="27"/>
      <c r="W6" s="27"/>
      <c r="Z6" s="27"/>
      <c r="AC6" s="28"/>
      <c r="AF6" s="28"/>
      <c r="AI6" s="28"/>
      <c r="AL6" s="28"/>
      <c r="AO6" s="28"/>
    </row>
    <row r="7" spans="1:42" s="31" customFormat="1" x14ac:dyDescent="0.3">
      <c r="A7" s="32" t="s">
        <v>128</v>
      </c>
      <c r="B7" s="32"/>
      <c r="C7" s="33"/>
      <c r="D7" s="34"/>
      <c r="E7" s="35"/>
      <c r="F7" s="32"/>
      <c r="G7" s="35"/>
      <c r="H7" s="39"/>
      <c r="I7" s="40" t="s">
        <v>9</v>
      </c>
      <c r="J7" s="41" t="s">
        <v>141</v>
      </c>
      <c r="L7" s="38"/>
      <c r="S7" s="35"/>
      <c r="T7" s="40"/>
      <c r="U7" s="41"/>
      <c r="V7" s="41"/>
      <c r="W7" s="42"/>
      <c r="X7" s="41"/>
      <c r="Y7" s="838" t="s">
        <v>195</v>
      </c>
      <c r="Z7" s="838"/>
      <c r="AA7" s="838"/>
      <c r="AC7" s="43"/>
      <c r="AF7" s="43"/>
      <c r="AI7" s="43"/>
      <c r="AL7" s="43"/>
      <c r="AO7" s="43"/>
    </row>
    <row r="8" spans="1:42" s="31" customFormat="1" ht="12" customHeight="1" x14ac:dyDescent="0.3">
      <c r="A8" s="44"/>
      <c r="B8" s="44"/>
      <c r="C8" s="45"/>
      <c r="D8" s="46"/>
      <c r="E8" s="47"/>
      <c r="G8" s="35"/>
      <c r="I8" s="35"/>
      <c r="J8" s="35"/>
      <c r="K8" s="48"/>
      <c r="L8" s="35"/>
      <c r="N8" s="49"/>
      <c r="Q8" s="49"/>
      <c r="T8" s="49"/>
      <c r="W8" s="49"/>
      <c r="Z8" s="49"/>
      <c r="AC8" s="43"/>
      <c r="AF8" s="43"/>
      <c r="AI8" s="43"/>
      <c r="AL8" s="43"/>
      <c r="AO8" s="43"/>
    </row>
    <row r="9" spans="1:42" s="57" customFormat="1" ht="27.95" customHeight="1" x14ac:dyDescent="0.3">
      <c r="A9" s="50" t="s">
        <v>139</v>
      </c>
      <c r="B9" s="51"/>
      <c r="C9" s="52"/>
      <c r="D9" s="53"/>
      <c r="E9" s="54"/>
      <c r="F9" s="55"/>
      <c r="G9" s="56"/>
      <c r="H9" s="847" t="s">
        <v>191</v>
      </c>
      <c r="I9" s="848"/>
      <c r="J9" s="848"/>
      <c r="K9" s="849"/>
      <c r="L9" s="56"/>
      <c r="M9" s="835" t="s">
        <v>192</v>
      </c>
      <c r="N9" s="836"/>
      <c r="O9" s="836"/>
      <c r="P9" s="835" t="s">
        <v>12</v>
      </c>
      <c r="Q9" s="836"/>
      <c r="R9" s="837"/>
      <c r="S9" s="836" t="s">
        <v>16</v>
      </c>
      <c r="T9" s="836"/>
      <c r="U9" s="837"/>
      <c r="V9" s="830" t="s">
        <v>10</v>
      </c>
      <c r="W9" s="831"/>
      <c r="X9" s="832"/>
      <c r="Y9" s="835" t="s">
        <v>17</v>
      </c>
      <c r="Z9" s="836"/>
      <c r="AA9" s="837"/>
      <c r="AB9" s="835" t="s">
        <v>122</v>
      </c>
      <c r="AC9" s="836"/>
      <c r="AD9" s="837"/>
      <c r="AE9" s="835" t="s">
        <v>114</v>
      </c>
      <c r="AF9" s="836"/>
      <c r="AG9" s="837"/>
      <c r="AH9" s="830" t="s">
        <v>115</v>
      </c>
      <c r="AI9" s="831"/>
      <c r="AJ9" s="832"/>
      <c r="AK9" s="830" t="s">
        <v>11</v>
      </c>
      <c r="AL9" s="831"/>
      <c r="AM9" s="832"/>
      <c r="AN9" s="830" t="s">
        <v>11</v>
      </c>
      <c r="AO9" s="831"/>
      <c r="AP9" s="832"/>
    </row>
    <row r="10" spans="1:42" s="31" customFormat="1" ht="12" customHeight="1" x14ac:dyDescent="0.3">
      <c r="A10" s="58"/>
      <c r="B10" s="58"/>
      <c r="C10" s="45"/>
      <c r="D10" s="46"/>
      <c r="E10" s="47"/>
      <c r="G10" s="35"/>
      <c r="H10" s="59" t="s">
        <v>119</v>
      </c>
      <c r="I10" s="35"/>
      <c r="J10" s="35"/>
      <c r="K10" s="48"/>
      <c r="L10" s="35"/>
      <c r="N10" s="49"/>
      <c r="P10" s="727"/>
      <c r="Q10" s="728"/>
      <c r="R10" s="729"/>
      <c r="T10" s="49"/>
      <c r="W10" s="49"/>
      <c r="Z10" s="49"/>
      <c r="AC10" s="43"/>
      <c r="AF10" s="43"/>
      <c r="AI10" s="43"/>
      <c r="AL10" s="43"/>
      <c r="AO10" s="43"/>
    </row>
    <row r="11" spans="1:42" s="27" customFormat="1" ht="27.95" customHeight="1" x14ac:dyDescent="0.3">
      <c r="A11" s="519" t="s">
        <v>96</v>
      </c>
      <c r="B11" s="60"/>
      <c r="C11" s="839" t="s">
        <v>18</v>
      </c>
      <c r="D11" s="839"/>
      <c r="E11" s="839"/>
      <c r="F11" s="61"/>
      <c r="G11" s="62"/>
      <c r="H11" s="801"/>
      <c r="I11" s="802"/>
      <c r="J11" s="802"/>
      <c r="K11" s="805"/>
      <c r="L11" s="62"/>
      <c r="M11" s="801"/>
      <c r="N11" s="802"/>
      <c r="O11" s="802"/>
      <c r="P11" s="801"/>
      <c r="Q11" s="802"/>
      <c r="R11" s="805"/>
      <c r="S11" s="802"/>
      <c r="T11" s="802"/>
      <c r="U11" s="802"/>
      <c r="V11" s="801"/>
      <c r="W11" s="802"/>
      <c r="X11" s="802"/>
      <c r="Y11" s="801"/>
      <c r="Z11" s="802"/>
      <c r="AA11" s="802"/>
      <c r="AB11" s="801"/>
      <c r="AC11" s="802"/>
      <c r="AD11" s="802"/>
      <c r="AE11" s="801"/>
      <c r="AF11" s="802"/>
      <c r="AG11" s="802"/>
      <c r="AH11" s="801"/>
      <c r="AI11" s="802"/>
      <c r="AJ11" s="802"/>
      <c r="AK11" s="801"/>
      <c r="AL11" s="802"/>
      <c r="AM11" s="802"/>
      <c r="AN11" s="801"/>
      <c r="AO11" s="802"/>
      <c r="AP11" s="805"/>
    </row>
    <row r="12" spans="1:42" s="31" customFormat="1" ht="12" customHeight="1" x14ac:dyDescent="0.3">
      <c r="A12" s="58"/>
      <c r="B12" s="58"/>
      <c r="C12" s="45"/>
      <c r="D12" s="46"/>
      <c r="E12" s="47"/>
      <c r="G12" s="35"/>
      <c r="I12" s="35"/>
      <c r="J12" s="35"/>
      <c r="K12" s="48"/>
      <c r="L12" s="35"/>
      <c r="N12" s="49"/>
      <c r="O12" s="47"/>
      <c r="P12" s="47"/>
      <c r="Q12" s="728"/>
      <c r="R12" s="729"/>
      <c r="T12" s="49"/>
      <c r="W12" s="49"/>
      <c r="Z12" s="49"/>
      <c r="AC12" s="43"/>
      <c r="AF12" s="43"/>
      <c r="AI12" s="43"/>
      <c r="AL12" s="43"/>
      <c r="AO12" s="43"/>
    </row>
    <row r="13" spans="1:42" s="45" customFormat="1" ht="15.75" x14ac:dyDescent="0.3">
      <c r="A13" s="520" t="s">
        <v>92</v>
      </c>
      <c r="B13" s="63"/>
      <c r="C13" s="844" t="s">
        <v>163</v>
      </c>
      <c r="D13" s="844"/>
      <c r="E13" s="844"/>
      <c r="F13" s="844"/>
      <c r="G13" s="64"/>
      <c r="I13" s="64"/>
      <c r="J13" s="64"/>
      <c r="K13" s="65"/>
      <c r="L13" s="64"/>
      <c r="M13" s="66" t="s">
        <v>109</v>
      </c>
      <c r="N13" s="67" t="s">
        <v>7</v>
      </c>
      <c r="O13" s="68" t="s">
        <v>8</v>
      </c>
      <c r="P13" s="66" t="str">
        <f>$M$13</f>
        <v>KS in CHF</v>
      </c>
      <c r="Q13" s="67" t="s">
        <v>7</v>
      </c>
      <c r="R13" s="730"/>
      <c r="S13" s="66" t="str">
        <f>$M$13</f>
        <v>KS in CHF</v>
      </c>
      <c r="T13" s="67" t="s">
        <v>7</v>
      </c>
      <c r="U13" s="68" t="s">
        <v>8</v>
      </c>
      <c r="V13" s="66" t="str">
        <f>$M$13</f>
        <v>KS in CHF</v>
      </c>
      <c r="W13" s="67" t="s">
        <v>7</v>
      </c>
      <c r="X13" s="68" t="s">
        <v>8</v>
      </c>
      <c r="Y13" s="66" t="str">
        <f>$M$13</f>
        <v>KS in CHF</v>
      </c>
      <c r="Z13" s="67" t="s">
        <v>7</v>
      </c>
      <c r="AA13" s="68" t="s">
        <v>8</v>
      </c>
      <c r="AB13" s="66"/>
      <c r="AC13" s="67"/>
      <c r="AD13" s="68" t="s">
        <v>14</v>
      </c>
      <c r="AE13" s="66"/>
      <c r="AF13" s="67"/>
      <c r="AG13" s="68" t="s">
        <v>14</v>
      </c>
      <c r="AH13" s="66" t="str">
        <f>$M$13</f>
        <v>KS in CHF</v>
      </c>
      <c r="AI13" s="67" t="s">
        <v>7</v>
      </c>
      <c r="AJ13" s="68" t="s">
        <v>8</v>
      </c>
      <c r="AK13" s="66"/>
      <c r="AL13" s="67"/>
      <c r="AM13" s="68" t="s">
        <v>14</v>
      </c>
      <c r="AN13" s="66"/>
      <c r="AO13" s="67"/>
      <c r="AP13" s="68" t="s">
        <v>14</v>
      </c>
    </row>
    <row r="14" spans="1:42" s="21" customFormat="1" ht="5.0999999999999996" customHeight="1" x14ac:dyDescent="0.3">
      <c r="A14" s="63"/>
      <c r="B14" s="63"/>
      <c r="C14" s="31"/>
      <c r="D14" s="69"/>
      <c r="E14" s="69"/>
      <c r="F14" s="70"/>
      <c r="G14" s="64"/>
      <c r="H14" s="64"/>
      <c r="I14" s="64"/>
      <c r="J14" s="64"/>
      <c r="K14" s="65"/>
      <c r="L14" s="64"/>
      <c r="M14" s="71"/>
      <c r="N14" s="72"/>
      <c r="O14" s="73"/>
      <c r="P14" s="74"/>
      <c r="Q14" s="72"/>
      <c r="R14" s="731"/>
      <c r="S14" s="73"/>
      <c r="T14" s="75"/>
      <c r="U14" s="73"/>
      <c r="V14" s="71"/>
      <c r="W14" s="72"/>
      <c r="X14" s="73"/>
      <c r="Y14" s="71"/>
      <c r="Z14" s="72"/>
      <c r="AA14" s="73"/>
      <c r="AB14" s="71"/>
      <c r="AC14" s="74"/>
      <c r="AD14" s="73"/>
      <c r="AE14" s="71"/>
      <c r="AF14" s="74"/>
      <c r="AG14" s="73"/>
      <c r="AH14" s="71"/>
      <c r="AI14" s="74"/>
      <c r="AJ14" s="73"/>
      <c r="AK14" s="71"/>
      <c r="AL14" s="74"/>
      <c r="AM14" s="73"/>
      <c r="AN14" s="71"/>
      <c r="AO14" s="74"/>
      <c r="AP14" s="73"/>
    </row>
    <row r="15" spans="1:42" s="76" customFormat="1" ht="12" customHeight="1" x14ac:dyDescent="0.3">
      <c r="C15" s="77" t="s">
        <v>20</v>
      </c>
      <c r="D15" s="78"/>
      <c r="E15" s="79" t="s">
        <v>21</v>
      </c>
      <c r="F15" s="80"/>
      <c r="G15" s="81"/>
      <c r="H15" s="82"/>
      <c r="I15" s="83"/>
      <c r="J15" s="84"/>
      <c r="K15" s="85"/>
      <c r="L15" s="81"/>
      <c r="M15" s="86">
        <v>200000</v>
      </c>
      <c r="N15" s="716"/>
      <c r="O15" s="86">
        <f>M15*N15</f>
        <v>0</v>
      </c>
      <c r="P15" s="88" t="s">
        <v>0</v>
      </c>
      <c r="Q15" s="87"/>
      <c r="R15" s="90" t="s">
        <v>22</v>
      </c>
      <c r="S15" s="88" t="s">
        <v>0</v>
      </c>
      <c r="T15" s="89"/>
      <c r="U15" s="90" t="s">
        <v>22</v>
      </c>
      <c r="V15" s="88" t="s">
        <v>0</v>
      </c>
      <c r="W15" s="89"/>
      <c r="X15" s="90" t="s">
        <v>22</v>
      </c>
      <c r="Y15" s="88" t="s">
        <v>0</v>
      </c>
      <c r="Z15" s="89"/>
      <c r="AA15" s="90" t="s">
        <v>22</v>
      </c>
      <c r="AB15" s="86"/>
      <c r="AC15" s="91"/>
      <c r="AD15" s="86"/>
      <c r="AE15" s="86"/>
      <c r="AF15" s="91"/>
      <c r="AG15" s="86"/>
      <c r="AH15" s="88" t="s">
        <v>190</v>
      </c>
      <c r="AI15" s="91"/>
      <c r="AJ15" s="90" t="s">
        <v>22</v>
      </c>
      <c r="AK15" s="86"/>
      <c r="AL15" s="91"/>
      <c r="AM15" s="86"/>
      <c r="AN15" s="86"/>
      <c r="AO15" s="91"/>
      <c r="AP15" s="86"/>
    </row>
    <row r="16" spans="1:42" s="105" customFormat="1" ht="12" customHeight="1" x14ac:dyDescent="0.3">
      <c r="A16" s="519"/>
      <c r="B16" s="92"/>
      <c r="C16" s="93" t="s">
        <v>23</v>
      </c>
      <c r="D16" s="94"/>
      <c r="E16" s="95" t="s">
        <v>24</v>
      </c>
      <c r="F16" s="96"/>
      <c r="G16" s="97"/>
      <c r="H16" s="98"/>
      <c r="I16" s="99"/>
      <c r="J16" s="99"/>
      <c r="K16" s="100"/>
      <c r="L16" s="101"/>
      <c r="M16" s="102"/>
      <c r="N16" s="103"/>
      <c r="O16" s="102"/>
      <c r="P16" s="102"/>
      <c r="Q16" s="103"/>
      <c r="R16" s="102"/>
      <c r="S16" s="102"/>
      <c r="T16" s="103"/>
      <c r="U16" s="102"/>
      <c r="V16" s="102"/>
      <c r="W16" s="103"/>
      <c r="X16" s="102"/>
      <c r="Y16" s="102"/>
      <c r="Z16" s="103"/>
      <c r="AA16" s="102"/>
      <c r="AB16" s="102"/>
      <c r="AC16" s="104"/>
      <c r="AD16" s="102"/>
      <c r="AE16" s="102"/>
      <c r="AF16" s="104"/>
      <c r="AG16" s="102"/>
      <c r="AH16" s="102"/>
      <c r="AI16" s="104"/>
      <c r="AJ16" s="102"/>
      <c r="AK16" s="102"/>
      <c r="AL16" s="104"/>
      <c r="AM16" s="102"/>
      <c r="AN16" s="102"/>
      <c r="AO16" s="104"/>
      <c r="AP16" s="102"/>
    </row>
    <row r="17" spans="1:42" s="105" customFormat="1" ht="12" customHeight="1" x14ac:dyDescent="0.3">
      <c r="A17" s="92"/>
      <c r="B17" s="92"/>
      <c r="C17" s="106"/>
      <c r="D17" s="107"/>
      <c r="E17" s="108" t="s">
        <v>120</v>
      </c>
      <c r="F17" s="96"/>
      <c r="G17" s="97"/>
      <c r="H17" s="98"/>
      <c r="I17" s="99"/>
      <c r="J17" s="99"/>
      <c r="K17" s="100"/>
      <c r="L17" s="101"/>
      <c r="M17" s="102">
        <v>1330000</v>
      </c>
      <c r="N17" s="1"/>
      <c r="O17" s="102">
        <f t="shared" ref="O17:O21" si="0">M17*N17</f>
        <v>0</v>
      </c>
      <c r="P17" s="102">
        <v>720000</v>
      </c>
      <c r="Q17" s="1"/>
      <c r="R17" s="102">
        <f>P17*Q17</f>
        <v>0</v>
      </c>
      <c r="S17" s="102">
        <v>0</v>
      </c>
      <c r="T17" s="103"/>
      <c r="U17" s="102">
        <f t="shared" ref="U17:U20" si="1">S17*T17</f>
        <v>0</v>
      </c>
      <c r="V17" s="102">
        <v>0</v>
      </c>
      <c r="W17" s="103"/>
      <c r="X17" s="102">
        <f t="shared" ref="X17:X20" si="2">V17*W17</f>
        <v>0</v>
      </c>
      <c r="Y17" s="102">
        <v>0</v>
      </c>
      <c r="Z17" s="103"/>
      <c r="AA17" s="102">
        <f t="shared" ref="AA17:AA21" si="3">Y17*Z17</f>
        <v>0</v>
      </c>
      <c r="AB17" s="102"/>
      <c r="AC17" s="104"/>
      <c r="AD17" s="102"/>
      <c r="AE17" s="102"/>
      <c r="AF17" s="104"/>
      <c r="AG17" s="102"/>
      <c r="AH17" s="102"/>
      <c r="AI17" s="104"/>
      <c r="AJ17" s="102"/>
      <c r="AK17" s="102"/>
      <c r="AL17" s="104"/>
      <c r="AM17" s="102"/>
      <c r="AN17" s="102"/>
      <c r="AO17" s="104"/>
      <c r="AP17" s="102"/>
    </row>
    <row r="18" spans="1:42" s="105" customFormat="1" ht="12" customHeight="1" x14ac:dyDescent="0.3">
      <c r="A18" s="92"/>
      <c r="B18" s="92"/>
      <c r="C18" s="106" t="s">
        <v>25</v>
      </c>
      <c r="D18" s="107"/>
      <c r="E18" s="108" t="s">
        <v>26</v>
      </c>
      <c r="F18" s="96"/>
      <c r="G18" s="97"/>
      <c r="H18" s="98"/>
      <c r="I18" s="99"/>
      <c r="J18" s="99"/>
      <c r="K18" s="100"/>
      <c r="L18" s="101"/>
      <c r="M18" s="102">
        <v>120000</v>
      </c>
      <c r="N18" s="1"/>
      <c r="O18" s="102">
        <f t="shared" si="0"/>
        <v>0</v>
      </c>
      <c r="P18" s="102"/>
      <c r="Q18" s="103"/>
      <c r="R18" s="102"/>
      <c r="S18" s="102">
        <f>M18</f>
        <v>120000</v>
      </c>
      <c r="T18" s="1"/>
      <c r="U18" s="102">
        <f t="shared" si="1"/>
        <v>0</v>
      </c>
      <c r="V18" s="102">
        <v>0</v>
      </c>
      <c r="W18" s="103"/>
      <c r="X18" s="102">
        <f t="shared" si="2"/>
        <v>0</v>
      </c>
      <c r="Y18" s="102">
        <v>0</v>
      </c>
      <c r="Z18" s="103"/>
      <c r="AA18" s="102">
        <f t="shared" si="3"/>
        <v>0</v>
      </c>
      <c r="AB18" s="102"/>
      <c r="AC18" s="104"/>
      <c r="AD18" s="102"/>
      <c r="AE18" s="102"/>
      <c r="AF18" s="104"/>
      <c r="AG18" s="102"/>
      <c r="AH18" s="102"/>
      <c r="AI18" s="104"/>
      <c r="AJ18" s="102"/>
      <c r="AK18" s="102"/>
      <c r="AL18" s="104"/>
      <c r="AM18" s="102"/>
      <c r="AN18" s="102"/>
      <c r="AO18" s="104"/>
      <c r="AP18" s="102"/>
    </row>
    <row r="19" spans="1:42" s="105" customFormat="1" ht="12" customHeight="1" x14ac:dyDescent="0.3">
      <c r="A19" s="92"/>
      <c r="B19" s="92"/>
      <c r="C19" s="106" t="s">
        <v>27</v>
      </c>
      <c r="D19" s="107"/>
      <c r="E19" s="108" t="s">
        <v>13</v>
      </c>
      <c r="F19" s="96"/>
      <c r="G19" s="97"/>
      <c r="H19" s="98"/>
      <c r="I19" s="99"/>
      <c r="J19" s="99"/>
      <c r="K19" s="100"/>
      <c r="L19" s="101"/>
      <c r="M19" s="102">
        <v>120000</v>
      </c>
      <c r="N19" s="1"/>
      <c r="O19" s="102">
        <f t="shared" si="0"/>
        <v>0</v>
      </c>
      <c r="P19" s="102"/>
      <c r="Q19" s="103"/>
      <c r="R19" s="102"/>
      <c r="S19" s="102">
        <v>0</v>
      </c>
      <c r="T19" s="103"/>
      <c r="U19" s="102">
        <f t="shared" si="1"/>
        <v>0</v>
      </c>
      <c r="V19" s="102">
        <f>M19</f>
        <v>120000</v>
      </c>
      <c r="W19" s="1"/>
      <c r="X19" s="102">
        <f t="shared" si="2"/>
        <v>0</v>
      </c>
      <c r="Y19" s="102">
        <v>0</v>
      </c>
      <c r="Z19" s="103"/>
      <c r="AA19" s="102">
        <f t="shared" si="3"/>
        <v>0</v>
      </c>
      <c r="AB19" s="102"/>
      <c r="AC19" s="104"/>
      <c r="AD19" s="102"/>
      <c r="AE19" s="102"/>
      <c r="AF19" s="104"/>
      <c r="AG19" s="102"/>
      <c r="AH19" s="102"/>
      <c r="AI19" s="104"/>
      <c r="AJ19" s="102"/>
      <c r="AK19" s="102"/>
      <c r="AL19" s="104"/>
      <c r="AM19" s="102"/>
      <c r="AN19" s="102"/>
      <c r="AO19" s="104"/>
      <c r="AP19" s="102"/>
    </row>
    <row r="20" spans="1:42" s="105" customFormat="1" ht="12" customHeight="1" x14ac:dyDescent="0.3">
      <c r="A20" s="92"/>
      <c r="B20" s="92"/>
      <c r="C20" s="106" t="s">
        <v>28</v>
      </c>
      <c r="D20" s="107"/>
      <c r="E20" s="108" t="s">
        <v>29</v>
      </c>
      <c r="F20" s="96"/>
      <c r="G20" s="97"/>
      <c r="H20" s="98"/>
      <c r="I20" s="99"/>
      <c r="J20" s="99"/>
      <c r="K20" s="100"/>
      <c r="L20" s="101"/>
      <c r="M20" s="102">
        <v>240000</v>
      </c>
      <c r="N20" s="1"/>
      <c r="O20" s="102">
        <f t="shared" si="0"/>
        <v>0</v>
      </c>
      <c r="P20" s="102"/>
      <c r="Q20" s="103"/>
      <c r="R20" s="102"/>
      <c r="S20" s="102">
        <v>0</v>
      </c>
      <c r="T20" s="103"/>
      <c r="U20" s="102">
        <f t="shared" si="1"/>
        <v>0</v>
      </c>
      <c r="V20" s="102">
        <v>0</v>
      </c>
      <c r="W20" s="103"/>
      <c r="X20" s="102">
        <f t="shared" si="2"/>
        <v>0</v>
      </c>
      <c r="Y20" s="102">
        <f>M20</f>
        <v>240000</v>
      </c>
      <c r="Z20" s="1"/>
      <c r="AA20" s="102">
        <f t="shared" si="3"/>
        <v>0</v>
      </c>
      <c r="AB20" s="102"/>
      <c r="AC20" s="104"/>
      <c r="AD20" s="102"/>
      <c r="AE20" s="102"/>
      <c r="AF20" s="104"/>
      <c r="AG20" s="102"/>
      <c r="AH20" s="102"/>
      <c r="AI20" s="104"/>
      <c r="AJ20" s="102"/>
      <c r="AK20" s="102"/>
      <c r="AL20" s="104"/>
      <c r="AM20" s="102"/>
      <c r="AN20" s="102"/>
      <c r="AO20" s="104"/>
      <c r="AP20" s="102"/>
    </row>
    <row r="21" spans="1:42" s="76" customFormat="1" ht="12" customHeight="1" x14ac:dyDescent="0.3">
      <c r="A21" s="92"/>
      <c r="B21" s="92"/>
      <c r="C21" s="93" t="s">
        <v>30</v>
      </c>
      <c r="D21" s="94"/>
      <c r="E21" s="95" t="s">
        <v>31</v>
      </c>
      <c r="F21" s="96"/>
      <c r="G21" s="81"/>
      <c r="H21" s="109"/>
      <c r="I21" s="83"/>
      <c r="J21" s="83"/>
      <c r="K21" s="100"/>
      <c r="L21" s="81"/>
      <c r="M21" s="102">
        <v>180000</v>
      </c>
      <c r="N21" s="1"/>
      <c r="O21" s="102">
        <f t="shared" si="0"/>
        <v>0</v>
      </c>
      <c r="P21" s="102"/>
      <c r="Q21" s="103"/>
      <c r="R21" s="102"/>
      <c r="S21" s="102">
        <v>0</v>
      </c>
      <c r="T21" s="103"/>
      <c r="U21" s="102">
        <f t="shared" ref="U21" si="4">S21*T21</f>
        <v>0</v>
      </c>
      <c r="V21" s="102">
        <v>0</v>
      </c>
      <c r="W21" s="103"/>
      <c r="X21" s="102">
        <f t="shared" ref="X21" si="5">V21*W21</f>
        <v>0</v>
      </c>
      <c r="Y21" s="102">
        <v>0</v>
      </c>
      <c r="Z21" s="103"/>
      <c r="AA21" s="102">
        <f t="shared" si="3"/>
        <v>0</v>
      </c>
      <c r="AB21" s="102"/>
      <c r="AC21" s="104"/>
      <c r="AD21" s="102"/>
      <c r="AE21" s="102"/>
      <c r="AF21" s="104"/>
      <c r="AG21" s="102"/>
      <c r="AH21" s="102">
        <f>M21</f>
        <v>180000</v>
      </c>
      <c r="AI21" s="715"/>
      <c r="AJ21" s="102">
        <f>AH21*AI21</f>
        <v>0</v>
      </c>
      <c r="AK21" s="102"/>
      <c r="AL21" s="104"/>
      <c r="AM21" s="102"/>
      <c r="AN21" s="102"/>
      <c r="AO21" s="104"/>
      <c r="AP21" s="102"/>
    </row>
    <row r="22" spans="1:42" s="76" customFormat="1" ht="12" customHeight="1" x14ac:dyDescent="0.3">
      <c r="A22" s="92"/>
      <c r="B22" s="92"/>
      <c r="C22" s="93" t="s">
        <v>32</v>
      </c>
      <c r="D22" s="94"/>
      <c r="E22" s="95" t="s">
        <v>33</v>
      </c>
      <c r="F22" s="96"/>
      <c r="G22" s="81"/>
      <c r="H22" s="109"/>
      <c r="I22" s="83"/>
      <c r="J22" s="83"/>
      <c r="K22" s="100"/>
      <c r="L22" s="81"/>
      <c r="M22" s="110">
        <v>210000</v>
      </c>
      <c r="N22" s="103" t="s">
        <v>85</v>
      </c>
      <c r="O22" s="102"/>
      <c r="P22" s="102"/>
      <c r="Q22" s="103"/>
      <c r="R22" s="102"/>
      <c r="S22" s="102"/>
      <c r="T22" s="103"/>
      <c r="U22" s="102"/>
      <c r="V22" s="102"/>
      <c r="W22" s="103"/>
      <c r="X22" s="102"/>
      <c r="Y22" s="102"/>
      <c r="Z22" s="103"/>
      <c r="AA22" s="102"/>
      <c r="AB22" s="102"/>
      <c r="AC22" s="104"/>
      <c r="AD22" s="102"/>
      <c r="AE22" s="102"/>
      <c r="AF22" s="104"/>
      <c r="AG22" s="102"/>
      <c r="AH22" s="102"/>
      <c r="AI22" s="104"/>
      <c r="AJ22" s="102"/>
      <c r="AK22" s="102"/>
      <c r="AL22" s="104"/>
      <c r="AM22" s="102"/>
      <c r="AN22" s="102"/>
      <c r="AO22" s="104"/>
      <c r="AP22" s="102"/>
    </row>
    <row r="23" spans="1:42" s="105" customFormat="1" ht="12" customHeight="1" x14ac:dyDescent="0.3">
      <c r="A23" s="92"/>
      <c r="B23" s="92"/>
      <c r="C23" s="111" t="s">
        <v>34</v>
      </c>
      <c r="D23" s="112"/>
      <c r="E23" s="113" t="s">
        <v>110</v>
      </c>
      <c r="F23" s="114"/>
      <c r="G23" s="101"/>
      <c r="H23" s="98"/>
      <c r="I23" s="101"/>
      <c r="J23" s="99"/>
      <c r="K23" s="100"/>
      <c r="L23" s="101"/>
      <c r="M23" s="115">
        <f>SUM(M15:M22)</f>
        <v>2400000</v>
      </c>
      <c r="N23" s="116"/>
      <c r="O23" s="117">
        <f>SUM(O15:O22)</f>
        <v>0</v>
      </c>
      <c r="P23" s="117">
        <f>SUM(P15:P22)</f>
        <v>720000</v>
      </c>
      <c r="Q23" s="116"/>
      <c r="R23" s="117">
        <f>SUM(R15:R22)</f>
        <v>0</v>
      </c>
      <c r="S23" s="117">
        <f>SUM(S15:S22)</f>
        <v>120000</v>
      </c>
      <c r="T23" s="116"/>
      <c r="U23" s="117">
        <f>SUM(U15:U22)</f>
        <v>0</v>
      </c>
      <c r="V23" s="117">
        <f>SUM(V15:V22)</f>
        <v>120000</v>
      </c>
      <c r="W23" s="116"/>
      <c r="X23" s="117">
        <f>SUM(X15:X22)</f>
        <v>0</v>
      </c>
      <c r="Y23" s="117">
        <f>SUM(Y15:Y22)</f>
        <v>240000</v>
      </c>
      <c r="Z23" s="116"/>
      <c r="AA23" s="117">
        <f>SUM(AA15:AA22)</f>
        <v>0</v>
      </c>
      <c r="AB23" s="117">
        <f>SUM(AB15:AB22)</f>
        <v>0</v>
      </c>
      <c r="AC23" s="116"/>
      <c r="AD23" s="117">
        <f>SUM(AD15:AD22)</f>
        <v>0</v>
      </c>
      <c r="AE23" s="117">
        <f>SUM(AE15:AE22)</f>
        <v>0</v>
      </c>
      <c r="AF23" s="116"/>
      <c r="AG23" s="117">
        <f>SUM(AG15:AG22)</f>
        <v>0</v>
      </c>
      <c r="AH23" s="117">
        <f>SUM(AH15:AH22)</f>
        <v>180000</v>
      </c>
      <c r="AI23" s="116"/>
      <c r="AJ23" s="117">
        <f>SUM(AJ15:AJ22)</f>
        <v>0</v>
      </c>
      <c r="AK23" s="117">
        <f>SUM(AK15:AK22)</f>
        <v>0</v>
      </c>
      <c r="AL23" s="116"/>
      <c r="AM23" s="117">
        <f>SUM(AM15:AM22)</f>
        <v>0</v>
      </c>
      <c r="AN23" s="117">
        <f>SUM(AN15:AN22)</f>
        <v>0</v>
      </c>
      <c r="AO23" s="116"/>
      <c r="AP23" s="117">
        <f>SUM(AP15:AP22)</f>
        <v>0</v>
      </c>
    </row>
    <row r="24" spans="1:42" s="105" customFormat="1" ht="12" customHeight="1" x14ac:dyDescent="0.3">
      <c r="A24" s="92"/>
      <c r="B24" s="92"/>
      <c r="C24" s="118" t="s">
        <v>83</v>
      </c>
      <c r="D24" s="119"/>
      <c r="E24" s="120" t="s">
        <v>35</v>
      </c>
      <c r="F24" s="121"/>
      <c r="G24" s="101"/>
      <c r="H24" s="98"/>
      <c r="I24" s="101"/>
      <c r="J24" s="99"/>
      <c r="K24" s="100"/>
      <c r="L24" s="101"/>
      <c r="M24" s="110">
        <v>0</v>
      </c>
      <c r="N24" s="122"/>
      <c r="O24" s="123"/>
      <c r="P24" s="110">
        <v>0</v>
      </c>
      <c r="Q24" s="122"/>
      <c r="R24" s="123">
        <v>0</v>
      </c>
      <c r="S24" s="110">
        <v>0</v>
      </c>
      <c r="T24" s="122"/>
      <c r="U24" s="123"/>
      <c r="V24" s="110">
        <v>0</v>
      </c>
      <c r="W24" s="122"/>
      <c r="X24" s="123">
        <v>0</v>
      </c>
      <c r="Y24" s="110">
        <v>0</v>
      </c>
      <c r="Z24" s="122"/>
      <c r="AA24" s="123">
        <v>0</v>
      </c>
      <c r="AB24" s="110">
        <v>0</v>
      </c>
      <c r="AC24" s="122"/>
      <c r="AD24" s="123">
        <v>0</v>
      </c>
      <c r="AE24" s="110">
        <v>0</v>
      </c>
      <c r="AF24" s="122"/>
      <c r="AG24" s="123">
        <v>0</v>
      </c>
      <c r="AH24" s="110">
        <v>0</v>
      </c>
      <c r="AI24" s="122"/>
      <c r="AJ24" s="123">
        <v>0</v>
      </c>
      <c r="AK24" s="110">
        <v>0</v>
      </c>
      <c r="AL24" s="122"/>
      <c r="AM24" s="123">
        <v>0</v>
      </c>
      <c r="AN24" s="110">
        <v>0</v>
      </c>
      <c r="AO24" s="122"/>
      <c r="AP24" s="123">
        <v>0</v>
      </c>
    </row>
    <row r="25" spans="1:42" s="136" customFormat="1" ht="12" customHeight="1" thickBot="1" x14ac:dyDescent="0.35">
      <c r="A25" s="124"/>
      <c r="B25" s="124"/>
      <c r="C25" s="125" t="s">
        <v>19</v>
      </c>
      <c r="D25" s="126"/>
      <c r="E25" s="127" t="s">
        <v>111</v>
      </c>
      <c r="F25" s="128" t="s">
        <v>160</v>
      </c>
      <c r="G25" s="129"/>
      <c r="H25" s="130"/>
      <c r="I25" s="129"/>
      <c r="J25" s="131"/>
      <c r="K25" s="132"/>
      <c r="L25" s="129"/>
      <c r="M25" s="115">
        <f>SUM(M23:M24)</f>
        <v>2400000</v>
      </c>
      <c r="N25" s="133"/>
      <c r="O25" s="134">
        <f>SUM(O23:O24)</f>
        <v>0</v>
      </c>
      <c r="P25" s="115">
        <f>SUM(P23:P24)</f>
        <v>720000</v>
      </c>
      <c r="Q25" s="133"/>
      <c r="R25" s="134">
        <f>SUM(R23:R24)</f>
        <v>0</v>
      </c>
      <c r="S25" s="115">
        <f>SUM(S23:S24)</f>
        <v>120000</v>
      </c>
      <c r="T25" s="133"/>
      <c r="U25" s="134">
        <f>SUM(U23:U24)</f>
        <v>0</v>
      </c>
      <c r="V25" s="115">
        <f>SUM(V23:V24)</f>
        <v>120000</v>
      </c>
      <c r="W25" s="133"/>
      <c r="X25" s="134">
        <f>SUM(X23:X24)</f>
        <v>0</v>
      </c>
      <c r="Y25" s="115">
        <f>SUM(Y23:Y24)</f>
        <v>240000</v>
      </c>
      <c r="Z25" s="133"/>
      <c r="AA25" s="134">
        <f>SUM(AA23:AA24)</f>
        <v>0</v>
      </c>
      <c r="AB25" s="135">
        <f>SUM(AB23:AB24)</f>
        <v>0</v>
      </c>
      <c r="AC25" s="133"/>
      <c r="AD25" s="134">
        <f>SUM(AD23:AD24)</f>
        <v>0</v>
      </c>
      <c r="AE25" s="135">
        <f>SUM(AE23:AE24)</f>
        <v>0</v>
      </c>
      <c r="AF25" s="133"/>
      <c r="AG25" s="134">
        <f>SUM(AG23:AG24)</f>
        <v>0</v>
      </c>
      <c r="AH25" s="135">
        <f>SUM(AH23:AH24)</f>
        <v>180000</v>
      </c>
      <c r="AI25" s="133"/>
      <c r="AJ25" s="134">
        <f>SUM(AJ23:AJ24)</f>
        <v>0</v>
      </c>
      <c r="AK25" s="135">
        <f>SUM(AK23:AK24)</f>
        <v>0</v>
      </c>
      <c r="AL25" s="133"/>
      <c r="AM25" s="134">
        <f>SUM(AM23:AM24)</f>
        <v>0</v>
      </c>
      <c r="AN25" s="135">
        <f>SUM(AN23:AN24)</f>
        <v>0</v>
      </c>
      <c r="AO25" s="133"/>
      <c r="AP25" s="134">
        <f>SUM(AP23:AP24)</f>
        <v>0</v>
      </c>
    </row>
    <row r="26" spans="1:42" s="105" customFormat="1" ht="12" customHeight="1" x14ac:dyDescent="0.3">
      <c r="A26" s="92"/>
      <c r="B26" s="92"/>
      <c r="C26" s="137" t="s">
        <v>83</v>
      </c>
      <c r="D26" s="138"/>
      <c r="E26" s="139">
        <v>7.6999999999999999E-2</v>
      </c>
      <c r="F26" s="140" t="s">
        <v>123</v>
      </c>
      <c r="G26" s="101"/>
      <c r="H26" s="98"/>
      <c r="I26" s="101"/>
      <c r="J26" s="99"/>
      <c r="K26" s="100"/>
      <c r="L26" s="101"/>
      <c r="M26" s="141">
        <f>M25*$E$26</f>
        <v>184800</v>
      </c>
      <c r="N26" s="142"/>
      <c r="O26" s="143"/>
      <c r="P26" s="141">
        <f>P25*$E$26</f>
        <v>55440</v>
      </c>
      <c r="Q26" s="142"/>
      <c r="R26" s="143"/>
      <c r="S26" s="141">
        <f>S25*$E$26</f>
        <v>9240</v>
      </c>
      <c r="T26" s="142"/>
      <c r="U26" s="143"/>
      <c r="V26" s="141">
        <f>V25*$E$26</f>
        <v>9240</v>
      </c>
      <c r="W26" s="142"/>
      <c r="X26" s="143"/>
      <c r="Y26" s="141">
        <f>Y25*$E$26</f>
        <v>18480</v>
      </c>
      <c r="Z26" s="142"/>
      <c r="AA26" s="143"/>
      <c r="AB26" s="141">
        <f>AB25*$E$26</f>
        <v>0</v>
      </c>
      <c r="AC26" s="142"/>
      <c r="AD26" s="143"/>
      <c r="AE26" s="141">
        <f>AE25*$E$26</f>
        <v>0</v>
      </c>
      <c r="AF26" s="142"/>
      <c r="AG26" s="143"/>
      <c r="AH26" s="141">
        <f>AH25*$E$26</f>
        <v>13860</v>
      </c>
      <c r="AI26" s="142"/>
      <c r="AJ26" s="143"/>
      <c r="AK26" s="141">
        <f>AK25*$E$26</f>
        <v>0</v>
      </c>
      <c r="AL26" s="142"/>
      <c r="AM26" s="143"/>
      <c r="AN26" s="141">
        <f>AN25*$E$26</f>
        <v>0</v>
      </c>
      <c r="AO26" s="142"/>
      <c r="AP26" s="144"/>
    </row>
    <row r="27" spans="1:42" s="97" customFormat="1" ht="12" customHeight="1" thickBot="1" x14ac:dyDescent="0.35">
      <c r="A27" s="145"/>
      <c r="B27" s="145"/>
      <c r="C27" s="146" t="s">
        <v>34</v>
      </c>
      <c r="D27" s="147"/>
      <c r="E27" s="147" t="s">
        <v>111</v>
      </c>
      <c r="F27" s="148" t="s">
        <v>161</v>
      </c>
      <c r="H27" s="149"/>
      <c r="I27" s="25"/>
      <c r="J27" s="150"/>
      <c r="K27" s="151"/>
      <c r="M27" s="152">
        <f>SUM(M25:M26)</f>
        <v>2584800</v>
      </c>
      <c r="N27" s="153"/>
      <c r="O27" s="154"/>
      <c r="P27" s="152">
        <f>SUM(P25:P26)</f>
        <v>775440</v>
      </c>
      <c r="Q27" s="153"/>
      <c r="R27" s="154"/>
      <c r="S27" s="152">
        <f>SUM(S25:S26)</f>
        <v>129240</v>
      </c>
      <c r="T27" s="153"/>
      <c r="U27" s="154"/>
      <c r="V27" s="152">
        <f>SUM(V25:V26)</f>
        <v>129240</v>
      </c>
      <c r="W27" s="153"/>
      <c r="X27" s="154"/>
      <c r="Y27" s="152">
        <f>SUM(Y25:Y26)</f>
        <v>258480</v>
      </c>
      <c r="Z27" s="153"/>
      <c r="AA27" s="154"/>
      <c r="AB27" s="152">
        <f>SUM(AB25:AB26)</f>
        <v>0</v>
      </c>
      <c r="AC27" s="153"/>
      <c r="AD27" s="154"/>
      <c r="AE27" s="152">
        <f>SUM(AE25:AE26)</f>
        <v>0</v>
      </c>
      <c r="AF27" s="153"/>
      <c r="AG27" s="154"/>
      <c r="AH27" s="152">
        <f>SUM(AH25:AH26)</f>
        <v>193860</v>
      </c>
      <c r="AI27" s="153"/>
      <c r="AJ27" s="154"/>
      <c r="AK27" s="152">
        <f>SUM(AK25:AK26)</f>
        <v>0</v>
      </c>
      <c r="AL27" s="153"/>
      <c r="AM27" s="154"/>
      <c r="AN27" s="152">
        <f>SUM(AN25:AN26)</f>
        <v>0</v>
      </c>
      <c r="AO27" s="153"/>
      <c r="AP27" s="155"/>
    </row>
    <row r="28" spans="1:42" s="97" customFormat="1" ht="12" customHeight="1" x14ac:dyDescent="0.3">
      <c r="A28" s="145"/>
      <c r="B28" s="145"/>
      <c r="C28" s="466"/>
      <c r="D28" s="38"/>
      <c r="E28" s="38"/>
      <c r="F28" s="38"/>
      <c r="I28" s="25"/>
      <c r="J28" s="25"/>
      <c r="K28" s="157"/>
      <c r="M28" s="467"/>
      <c r="N28" s="159"/>
      <c r="P28" s="467"/>
      <c r="Q28" s="159"/>
      <c r="S28" s="732"/>
      <c r="T28" s="159"/>
      <c r="V28" s="467"/>
      <c r="W28" s="159"/>
      <c r="Y28" s="467"/>
      <c r="Z28" s="159"/>
      <c r="AB28" s="467"/>
      <c r="AC28" s="159"/>
      <c r="AE28" s="467"/>
      <c r="AF28" s="159"/>
      <c r="AH28" s="467"/>
      <c r="AI28" s="159"/>
      <c r="AK28" s="467"/>
      <c r="AL28" s="159"/>
      <c r="AN28" s="467"/>
      <c r="AO28" s="159"/>
    </row>
    <row r="29" spans="1:42" s="97" customFormat="1" ht="12" customHeight="1" x14ac:dyDescent="0.3">
      <c r="A29" s="145"/>
      <c r="B29" s="145"/>
      <c r="C29" s="156"/>
      <c r="D29" s="35"/>
      <c r="E29" s="35"/>
      <c r="F29" s="35"/>
      <c r="K29" s="157"/>
      <c r="M29" s="158"/>
      <c r="N29" s="159"/>
      <c r="O29" s="160"/>
      <c r="P29" s="158"/>
      <c r="Q29" s="159"/>
      <c r="R29" s="160"/>
      <c r="S29" s="733"/>
      <c r="T29" s="159"/>
      <c r="U29" s="160"/>
      <c r="V29" s="158"/>
      <c r="W29" s="159"/>
      <c r="X29" s="160"/>
      <c r="Y29" s="158"/>
      <c r="Z29" s="159"/>
      <c r="AA29" s="160"/>
      <c r="AB29" s="158"/>
      <c r="AC29" s="161"/>
      <c r="AD29" s="160"/>
      <c r="AE29" s="158"/>
      <c r="AF29" s="161"/>
      <c r="AG29" s="160"/>
      <c r="AH29" s="158"/>
      <c r="AI29" s="161"/>
      <c r="AJ29" s="160"/>
      <c r="AK29" s="158"/>
      <c r="AL29" s="161"/>
      <c r="AM29" s="160"/>
      <c r="AN29" s="158"/>
      <c r="AO29" s="161"/>
      <c r="AP29" s="160"/>
    </row>
    <row r="30" spans="1:42" s="164" customFormat="1" ht="15.75" x14ac:dyDescent="0.3">
      <c r="A30" s="521" t="s">
        <v>97</v>
      </c>
      <c r="B30" s="162"/>
      <c r="C30" s="465" t="s">
        <v>2</v>
      </c>
      <c r="D30" s="67"/>
      <c r="G30" s="97"/>
      <c r="H30" s="97"/>
      <c r="I30" s="97"/>
      <c r="J30" s="97"/>
      <c r="K30" s="157"/>
      <c r="L30" s="97"/>
      <c r="M30" s="165" t="s">
        <v>126</v>
      </c>
      <c r="N30" s="166"/>
      <c r="O30" s="167" t="s">
        <v>36</v>
      </c>
      <c r="P30" s="168" t="s">
        <v>127</v>
      </c>
      <c r="Q30" s="165"/>
      <c r="R30" s="167" t="s">
        <v>36</v>
      </c>
      <c r="S30" s="734" t="s">
        <v>125</v>
      </c>
      <c r="T30" s="166"/>
      <c r="U30" s="167" t="s">
        <v>36</v>
      </c>
      <c r="V30" s="165" t="s">
        <v>125</v>
      </c>
      <c r="W30" s="166"/>
      <c r="X30" s="167" t="s">
        <v>36</v>
      </c>
      <c r="Y30" s="165" t="s">
        <v>125</v>
      </c>
      <c r="Z30" s="166"/>
      <c r="AA30" s="167" t="s">
        <v>36</v>
      </c>
      <c r="AB30" s="165"/>
      <c r="AC30" s="165"/>
      <c r="AD30" s="167" t="s">
        <v>36</v>
      </c>
      <c r="AE30" s="168" t="s">
        <v>22</v>
      </c>
      <c r="AF30" s="165"/>
      <c r="AG30" s="167" t="s">
        <v>36</v>
      </c>
      <c r="AH30" s="165" t="s">
        <v>138</v>
      </c>
      <c r="AI30" s="166"/>
      <c r="AJ30" s="167" t="s">
        <v>36</v>
      </c>
      <c r="AK30" s="168" t="s">
        <v>22</v>
      </c>
      <c r="AL30" s="165"/>
      <c r="AM30" s="167" t="s">
        <v>36</v>
      </c>
      <c r="AN30" s="168" t="s">
        <v>22</v>
      </c>
      <c r="AO30" s="165"/>
      <c r="AP30" s="167" t="s">
        <v>36</v>
      </c>
    </row>
    <row r="31" spans="1:42" s="164" customFormat="1" ht="12" customHeight="1" x14ac:dyDescent="0.3">
      <c r="A31" s="145"/>
      <c r="B31" s="145"/>
      <c r="C31" s="169" t="s">
        <v>1</v>
      </c>
      <c r="D31" s="67"/>
      <c r="G31" s="97"/>
      <c r="H31" s="97"/>
      <c r="I31" s="97"/>
      <c r="J31" s="97"/>
      <c r="K31" s="157"/>
      <c r="L31" s="97"/>
      <c r="M31" s="165" t="s">
        <v>6</v>
      </c>
      <c r="N31" s="166"/>
      <c r="O31" s="165" t="s">
        <v>6</v>
      </c>
      <c r="P31" s="165" t="s">
        <v>6</v>
      </c>
      <c r="Q31" s="166"/>
      <c r="R31" s="165" t="s">
        <v>6</v>
      </c>
      <c r="S31" s="734" t="s">
        <v>6</v>
      </c>
      <c r="T31" s="166"/>
      <c r="U31" s="165" t="s">
        <v>6</v>
      </c>
      <c r="V31" s="165" t="s">
        <v>6</v>
      </c>
      <c r="W31" s="166"/>
      <c r="X31" s="165" t="s">
        <v>6</v>
      </c>
      <c r="Y31" s="165" t="s">
        <v>6</v>
      </c>
      <c r="Z31" s="166"/>
      <c r="AA31" s="165" t="s">
        <v>6</v>
      </c>
      <c r="AB31" s="165" t="s">
        <v>82</v>
      </c>
      <c r="AC31" s="165" t="s">
        <v>5</v>
      </c>
      <c r="AD31" s="167" t="s">
        <v>4</v>
      </c>
      <c r="AE31" s="165" t="s">
        <v>82</v>
      </c>
      <c r="AF31" s="165" t="s">
        <v>5</v>
      </c>
      <c r="AG31" s="167" t="s">
        <v>4</v>
      </c>
      <c r="AH31" s="165" t="s">
        <v>6</v>
      </c>
      <c r="AI31" s="165"/>
      <c r="AJ31" s="167" t="s">
        <v>6</v>
      </c>
      <c r="AK31" s="165" t="s">
        <v>82</v>
      </c>
      <c r="AL31" s="165" t="s">
        <v>5</v>
      </c>
      <c r="AM31" s="167" t="s">
        <v>4</v>
      </c>
      <c r="AN31" s="165" t="s">
        <v>82</v>
      </c>
      <c r="AO31" s="165" t="s">
        <v>5</v>
      </c>
      <c r="AP31" s="167" t="s">
        <v>4</v>
      </c>
    </row>
    <row r="32" spans="1:42" s="21" customFormat="1" ht="5.0999999999999996" customHeight="1" x14ac:dyDescent="0.3">
      <c r="A32" s="63"/>
      <c r="B32" s="63"/>
      <c r="C32" s="31"/>
      <c r="D32" s="69"/>
      <c r="E32" s="69"/>
      <c r="F32" s="70"/>
      <c r="G32" s="64"/>
      <c r="H32" s="64"/>
      <c r="I32" s="64"/>
      <c r="J32" s="64"/>
      <c r="K32" s="65"/>
      <c r="L32" s="64"/>
      <c r="M32" s="71"/>
      <c r="N32" s="72"/>
      <c r="O32" s="73"/>
      <c r="P32" s="71"/>
      <c r="Q32" s="72"/>
      <c r="R32" s="73"/>
      <c r="S32" s="71"/>
      <c r="T32" s="72"/>
      <c r="U32" s="73"/>
      <c r="V32" s="71"/>
      <c r="W32" s="72"/>
      <c r="X32" s="73"/>
      <c r="Y32" s="71"/>
      <c r="Z32" s="72"/>
      <c r="AA32" s="73"/>
      <c r="AB32" s="71"/>
      <c r="AC32" s="74"/>
      <c r="AD32" s="73"/>
      <c r="AE32" s="71"/>
      <c r="AF32" s="74"/>
      <c r="AG32" s="73"/>
      <c r="AH32" s="71"/>
      <c r="AI32" s="74"/>
      <c r="AJ32" s="73"/>
      <c r="AK32" s="71"/>
      <c r="AL32" s="74"/>
      <c r="AM32" s="73"/>
      <c r="AN32" s="71"/>
      <c r="AO32" s="74"/>
      <c r="AP32" s="73"/>
    </row>
    <row r="33" spans="1:42" s="180" customFormat="1" ht="12" customHeight="1" x14ac:dyDescent="0.3">
      <c r="A33" s="808" t="s">
        <v>137</v>
      </c>
      <c r="B33" s="495" t="s">
        <v>134</v>
      </c>
      <c r="C33" s="170" t="s">
        <v>131</v>
      </c>
      <c r="D33" s="171"/>
      <c r="E33" s="172" t="s">
        <v>132</v>
      </c>
      <c r="F33" s="173"/>
      <c r="G33" s="25"/>
      <c r="H33" s="174"/>
      <c r="I33" s="97"/>
      <c r="J33" s="175"/>
      <c r="K33" s="85"/>
      <c r="L33" s="97"/>
      <c r="M33" s="176"/>
      <c r="N33" s="177"/>
      <c r="O33" s="178" t="s">
        <v>133</v>
      </c>
      <c r="P33" s="179"/>
      <c r="Q33" s="706"/>
      <c r="R33" s="178" t="s">
        <v>133</v>
      </c>
      <c r="S33" s="176"/>
      <c r="T33" s="177"/>
      <c r="U33" s="178" t="s">
        <v>133</v>
      </c>
      <c r="V33" s="176"/>
      <c r="W33" s="177"/>
      <c r="X33" s="178" t="s">
        <v>133</v>
      </c>
      <c r="Y33" s="176"/>
      <c r="Z33" s="177"/>
      <c r="AA33" s="178" t="s">
        <v>133</v>
      </c>
      <c r="AB33" s="707"/>
      <c r="AC33" s="706"/>
      <c r="AD33" s="178" t="s">
        <v>133</v>
      </c>
      <c r="AE33" s="707"/>
      <c r="AF33" s="706"/>
      <c r="AG33" s="178" t="s">
        <v>133</v>
      </c>
      <c r="AH33" s="707"/>
      <c r="AI33" s="706"/>
      <c r="AJ33" s="178" t="s">
        <v>133</v>
      </c>
      <c r="AK33" s="707"/>
      <c r="AL33" s="706"/>
      <c r="AM33" s="178" t="s">
        <v>133</v>
      </c>
      <c r="AN33" s="707"/>
      <c r="AO33" s="706"/>
      <c r="AP33" s="178" t="s">
        <v>133</v>
      </c>
    </row>
    <row r="34" spans="1:42" s="190" customFormat="1" ht="12" customHeight="1" x14ac:dyDescent="0.3">
      <c r="A34" s="808"/>
      <c r="B34" s="809" t="s">
        <v>19</v>
      </c>
      <c r="C34" s="170" t="s">
        <v>37</v>
      </c>
      <c r="D34" s="181"/>
      <c r="E34" s="172" t="s">
        <v>38</v>
      </c>
      <c r="F34" s="173"/>
      <c r="G34" s="182"/>
      <c r="H34" s="183"/>
      <c r="I34" s="184"/>
      <c r="J34" s="185"/>
      <c r="K34" s="132"/>
      <c r="L34" s="184"/>
      <c r="M34" s="186">
        <f>SUM(M35:M37)</f>
        <v>0.09</v>
      </c>
      <c r="N34" s="187"/>
      <c r="O34" s="735">
        <f>SUM(O35:O37)</f>
        <v>0</v>
      </c>
      <c r="P34" s="188">
        <v>0.08</v>
      </c>
      <c r="Q34" s="708"/>
      <c r="R34" s="719"/>
      <c r="S34" s="186">
        <v>0.06</v>
      </c>
      <c r="T34" s="187"/>
      <c r="U34" s="717"/>
      <c r="V34" s="186">
        <v>0.12</v>
      </c>
      <c r="W34" s="187"/>
      <c r="X34" s="722"/>
      <c r="Y34" s="186">
        <v>0.06</v>
      </c>
      <c r="Z34" s="187"/>
      <c r="AA34" s="722"/>
      <c r="AB34" s="7">
        <v>0</v>
      </c>
      <c r="AC34" s="8">
        <v>0</v>
      </c>
      <c r="AD34" s="189">
        <f>AB34*AC34</f>
        <v>0</v>
      </c>
      <c r="AE34" s="7">
        <v>0</v>
      </c>
      <c r="AF34" s="8">
        <v>0</v>
      </c>
      <c r="AG34" s="189">
        <f>AE34*AF34</f>
        <v>0</v>
      </c>
      <c r="AH34" s="188">
        <v>0.12</v>
      </c>
      <c r="AI34" s="708"/>
      <c r="AJ34" s="188">
        <f>SUM(AJ35:AJ37)</f>
        <v>0</v>
      </c>
      <c r="AK34" s="7">
        <v>0</v>
      </c>
      <c r="AL34" s="8">
        <v>0</v>
      </c>
      <c r="AM34" s="189">
        <f>AK34*AL34</f>
        <v>0</v>
      </c>
      <c r="AN34" s="7">
        <v>0</v>
      </c>
      <c r="AO34" s="8">
        <v>0</v>
      </c>
      <c r="AP34" s="189">
        <f>AN34*AO34</f>
        <v>0</v>
      </c>
    </row>
    <row r="35" spans="1:42" s="105" customFormat="1" ht="12" customHeight="1" x14ac:dyDescent="0.3">
      <c r="A35" s="808"/>
      <c r="B35" s="809"/>
      <c r="C35" s="191" t="s">
        <v>39</v>
      </c>
      <c r="D35" s="192"/>
      <c r="E35" s="193" t="s">
        <v>40</v>
      </c>
      <c r="F35" s="194"/>
      <c r="G35" s="38"/>
      <c r="H35" s="195"/>
      <c r="I35" s="38"/>
      <c r="J35" s="196"/>
      <c r="K35" s="197"/>
      <c r="L35" s="38"/>
      <c r="M35" s="803">
        <v>0.03</v>
      </c>
      <c r="N35" s="198"/>
      <c r="O35" s="826"/>
      <c r="P35" s="828"/>
      <c r="Q35" s="199"/>
      <c r="R35" s="845"/>
      <c r="S35" s="803"/>
      <c r="T35" s="198"/>
      <c r="U35" s="824"/>
      <c r="V35" s="803"/>
      <c r="W35" s="198"/>
      <c r="X35" s="803"/>
      <c r="Y35" s="803"/>
      <c r="Z35" s="198"/>
      <c r="AA35" s="803"/>
      <c r="AB35" s="806"/>
      <c r="AC35" s="200"/>
      <c r="AD35" s="806"/>
      <c r="AE35" s="806"/>
      <c r="AF35" s="200"/>
      <c r="AG35" s="806"/>
      <c r="AH35" s="828">
        <v>0.04</v>
      </c>
      <c r="AI35" s="199"/>
      <c r="AJ35" s="833"/>
      <c r="AK35" s="806"/>
      <c r="AL35" s="200"/>
      <c r="AM35" s="806"/>
      <c r="AN35" s="806"/>
      <c r="AO35" s="200"/>
      <c r="AP35" s="806"/>
    </row>
    <row r="36" spans="1:42" s="105" customFormat="1" ht="12" customHeight="1" x14ac:dyDescent="0.3">
      <c r="A36" s="808"/>
      <c r="B36" s="809"/>
      <c r="C36" s="191" t="s">
        <v>41</v>
      </c>
      <c r="D36" s="192"/>
      <c r="E36" s="193" t="s">
        <v>42</v>
      </c>
      <c r="F36" s="194"/>
      <c r="G36" s="38"/>
      <c r="H36" s="195"/>
      <c r="I36" s="38"/>
      <c r="J36" s="196"/>
      <c r="K36" s="197"/>
      <c r="L36" s="38"/>
      <c r="M36" s="804"/>
      <c r="N36" s="201"/>
      <c r="O36" s="827"/>
      <c r="P36" s="829"/>
      <c r="Q36" s="202"/>
      <c r="R36" s="846"/>
      <c r="S36" s="804"/>
      <c r="T36" s="201"/>
      <c r="U36" s="825"/>
      <c r="V36" s="804"/>
      <c r="W36" s="201"/>
      <c r="X36" s="804"/>
      <c r="Y36" s="804"/>
      <c r="Z36" s="201"/>
      <c r="AA36" s="804"/>
      <c r="AB36" s="807"/>
      <c r="AC36" s="203"/>
      <c r="AD36" s="807"/>
      <c r="AE36" s="807"/>
      <c r="AF36" s="203"/>
      <c r="AG36" s="807"/>
      <c r="AH36" s="829"/>
      <c r="AI36" s="202"/>
      <c r="AJ36" s="834"/>
      <c r="AK36" s="807"/>
      <c r="AL36" s="203"/>
      <c r="AM36" s="807"/>
      <c r="AN36" s="807"/>
      <c r="AO36" s="203"/>
      <c r="AP36" s="807"/>
    </row>
    <row r="37" spans="1:42" s="105" customFormat="1" ht="12" customHeight="1" x14ac:dyDescent="0.3">
      <c r="A37" s="808"/>
      <c r="B37" s="809"/>
      <c r="C37" s="204" t="s">
        <v>43</v>
      </c>
      <c r="D37" s="205"/>
      <c r="E37" s="206" t="s">
        <v>44</v>
      </c>
      <c r="F37" s="207"/>
      <c r="G37" s="38"/>
      <c r="H37" s="195"/>
      <c r="I37" s="38"/>
      <c r="J37" s="196"/>
      <c r="K37" s="197"/>
      <c r="L37" s="38"/>
      <c r="M37" s="208">
        <v>0.06</v>
      </c>
      <c r="N37" s="198"/>
      <c r="O37" s="736"/>
      <c r="P37" s="210"/>
      <c r="Q37" s="199"/>
      <c r="R37" s="211"/>
      <c r="S37" s="208"/>
      <c r="T37" s="198"/>
      <c r="U37" s="209"/>
      <c r="V37" s="208"/>
      <c r="W37" s="198"/>
      <c r="X37" s="208"/>
      <c r="Y37" s="208"/>
      <c r="Z37" s="198"/>
      <c r="AA37" s="208"/>
      <c r="AB37" s="212"/>
      <c r="AC37" s="200"/>
      <c r="AD37" s="212"/>
      <c r="AE37" s="212"/>
      <c r="AF37" s="200"/>
      <c r="AG37" s="212"/>
      <c r="AH37" s="210">
        <v>0.08</v>
      </c>
      <c r="AI37" s="199"/>
      <c r="AJ37" s="770"/>
      <c r="AK37" s="212"/>
      <c r="AL37" s="200"/>
      <c r="AM37" s="212"/>
      <c r="AN37" s="212"/>
      <c r="AO37" s="200"/>
      <c r="AP37" s="212"/>
    </row>
    <row r="38" spans="1:42" s="190" customFormat="1" ht="12" customHeight="1" x14ac:dyDescent="0.3">
      <c r="A38" s="808"/>
      <c r="B38" s="809" t="s">
        <v>135</v>
      </c>
      <c r="C38" s="170" t="s">
        <v>45</v>
      </c>
      <c r="D38" s="181"/>
      <c r="E38" s="172" t="s">
        <v>46</v>
      </c>
      <c r="F38" s="173"/>
      <c r="G38" s="182"/>
      <c r="H38" s="183"/>
      <c r="I38" s="184"/>
      <c r="J38" s="185"/>
      <c r="K38" s="132"/>
      <c r="L38" s="184"/>
      <c r="M38" s="186">
        <f>SUM(M39:M41)</f>
        <v>0.21000000000000002</v>
      </c>
      <c r="N38" s="213"/>
      <c r="O38" s="735">
        <f>SUM(O39:O41)</f>
        <v>0</v>
      </c>
      <c r="P38" s="188">
        <v>0.22</v>
      </c>
      <c r="Q38" s="708"/>
      <c r="R38" s="719"/>
      <c r="S38" s="186">
        <v>0.18</v>
      </c>
      <c r="T38" s="213"/>
      <c r="U38" s="717"/>
      <c r="V38" s="186">
        <v>0.18</v>
      </c>
      <c r="W38" s="213"/>
      <c r="X38" s="722"/>
      <c r="Y38" s="186">
        <v>0.2</v>
      </c>
      <c r="Z38" s="213"/>
      <c r="AA38" s="722"/>
      <c r="AB38" s="7">
        <v>0</v>
      </c>
      <c r="AC38" s="8">
        <v>0</v>
      </c>
      <c r="AD38" s="189">
        <f>AB38*AC38</f>
        <v>0</v>
      </c>
      <c r="AE38" s="7">
        <v>0</v>
      </c>
      <c r="AF38" s="8">
        <v>0</v>
      </c>
      <c r="AG38" s="189">
        <f>AE38*AF38</f>
        <v>0</v>
      </c>
      <c r="AH38" s="188">
        <v>0.2</v>
      </c>
      <c r="AI38" s="708"/>
      <c r="AJ38" s="188">
        <f>SUM(AJ39:AJ42)</f>
        <v>0</v>
      </c>
      <c r="AK38" s="7">
        <v>0</v>
      </c>
      <c r="AL38" s="8">
        <v>0</v>
      </c>
      <c r="AM38" s="189">
        <f>AK38*AL38</f>
        <v>0</v>
      </c>
      <c r="AN38" s="7">
        <v>0</v>
      </c>
      <c r="AO38" s="8">
        <v>0</v>
      </c>
      <c r="AP38" s="189">
        <f>AN38*AO38</f>
        <v>0</v>
      </c>
    </row>
    <row r="39" spans="1:42" s="105" customFormat="1" ht="12" customHeight="1" x14ac:dyDescent="0.3">
      <c r="A39" s="808"/>
      <c r="B39" s="809"/>
      <c r="C39" s="191" t="s">
        <v>39</v>
      </c>
      <c r="D39" s="192"/>
      <c r="E39" s="193" t="s">
        <v>46</v>
      </c>
      <c r="F39" s="194"/>
      <c r="G39" s="38"/>
      <c r="H39" s="195"/>
      <c r="I39" s="38"/>
      <c r="J39" s="196"/>
      <c r="K39" s="197"/>
      <c r="L39" s="38"/>
      <c r="M39" s="214">
        <v>0.13</v>
      </c>
      <c r="N39" s="215"/>
      <c r="O39" s="737"/>
      <c r="P39" s="217"/>
      <c r="Q39" s="218"/>
      <c r="R39" s="219"/>
      <c r="S39" s="214"/>
      <c r="T39" s="215"/>
      <c r="U39" s="216"/>
      <c r="V39" s="214"/>
      <c r="W39" s="215"/>
      <c r="X39" s="214"/>
      <c r="Y39" s="214"/>
      <c r="Z39" s="215"/>
      <c r="AA39" s="214"/>
      <c r="AB39" s="220"/>
      <c r="AC39" s="221"/>
      <c r="AD39" s="220"/>
      <c r="AE39" s="220"/>
      <c r="AF39" s="221"/>
      <c r="AG39" s="220"/>
      <c r="AH39" s="217">
        <v>0.1</v>
      </c>
      <c r="AI39" s="218"/>
      <c r="AJ39" s="771"/>
      <c r="AK39" s="220"/>
      <c r="AL39" s="221"/>
      <c r="AM39" s="220"/>
      <c r="AN39" s="220"/>
      <c r="AO39" s="221"/>
      <c r="AP39" s="220"/>
    </row>
    <row r="40" spans="1:42" s="105" customFormat="1" ht="12" customHeight="1" x14ac:dyDescent="0.3">
      <c r="A40" s="808"/>
      <c r="B40" s="809"/>
      <c r="C40" s="191" t="s">
        <v>41</v>
      </c>
      <c r="D40" s="192"/>
      <c r="E40" s="193" t="s">
        <v>47</v>
      </c>
      <c r="F40" s="194"/>
      <c r="G40" s="38"/>
      <c r="H40" s="195"/>
      <c r="I40" s="38"/>
      <c r="J40" s="196"/>
      <c r="K40" s="197"/>
      <c r="L40" s="38"/>
      <c r="M40" s="214">
        <v>0.04</v>
      </c>
      <c r="N40" s="215"/>
      <c r="O40" s="737"/>
      <c r="P40" s="217"/>
      <c r="Q40" s="218"/>
      <c r="R40" s="219"/>
      <c r="S40" s="214"/>
      <c r="T40" s="215"/>
      <c r="U40" s="216"/>
      <c r="V40" s="214"/>
      <c r="W40" s="215"/>
      <c r="X40" s="214"/>
      <c r="Y40" s="214"/>
      <c r="Z40" s="215"/>
      <c r="AA40" s="214"/>
      <c r="AB40" s="220"/>
      <c r="AC40" s="221"/>
      <c r="AD40" s="220"/>
      <c r="AE40" s="220"/>
      <c r="AF40" s="221"/>
      <c r="AG40" s="220"/>
      <c r="AH40" s="217">
        <v>0.04</v>
      </c>
      <c r="AI40" s="218"/>
      <c r="AJ40" s="771"/>
      <c r="AK40" s="220"/>
      <c r="AL40" s="221"/>
      <c r="AM40" s="220"/>
      <c r="AN40" s="220"/>
      <c r="AO40" s="221"/>
      <c r="AP40" s="220"/>
    </row>
    <row r="41" spans="1:42" s="105" customFormat="1" ht="12" customHeight="1" x14ac:dyDescent="0.3">
      <c r="A41" s="808"/>
      <c r="B41" s="809"/>
      <c r="C41" s="191" t="s">
        <v>43</v>
      </c>
      <c r="D41" s="192"/>
      <c r="E41" s="193" t="s">
        <v>48</v>
      </c>
      <c r="F41" s="194"/>
      <c r="G41" s="38"/>
      <c r="H41" s="195"/>
      <c r="I41" s="38"/>
      <c r="J41" s="196"/>
      <c r="K41" s="197"/>
      <c r="L41" s="38"/>
      <c r="M41" s="222">
        <v>0.04</v>
      </c>
      <c r="N41" s="198"/>
      <c r="O41" s="738"/>
      <c r="P41" s="223"/>
      <c r="Q41" s="224"/>
      <c r="R41" s="225"/>
      <c r="S41" s="214"/>
      <c r="T41" s="215"/>
      <c r="U41" s="214"/>
      <c r="V41" s="214"/>
      <c r="W41" s="215"/>
      <c r="X41" s="214"/>
      <c r="Y41" s="214"/>
      <c r="Z41" s="215"/>
      <c r="AA41" s="214"/>
      <c r="AB41" s="220"/>
      <c r="AC41" s="221"/>
      <c r="AD41" s="220"/>
      <c r="AE41" s="220"/>
      <c r="AF41" s="221"/>
      <c r="AG41" s="220"/>
      <c r="AH41" s="217">
        <v>0.04</v>
      </c>
      <c r="AI41" s="218"/>
      <c r="AJ41" s="771"/>
      <c r="AK41" s="220"/>
      <c r="AL41" s="221"/>
      <c r="AM41" s="220"/>
      <c r="AN41" s="220"/>
      <c r="AO41" s="221"/>
      <c r="AP41" s="220"/>
    </row>
    <row r="42" spans="1:42" s="190" customFormat="1" ht="12" customHeight="1" x14ac:dyDescent="0.3">
      <c r="A42" s="808"/>
      <c r="B42" s="809"/>
      <c r="C42" s="226" t="s">
        <v>49</v>
      </c>
      <c r="D42" s="227"/>
      <c r="E42" s="182" t="s">
        <v>50</v>
      </c>
      <c r="F42" s="228"/>
      <c r="G42" s="182"/>
      <c r="H42" s="183"/>
      <c r="I42" s="184"/>
      <c r="J42" s="185"/>
      <c r="K42" s="132"/>
      <c r="L42" s="184"/>
      <c r="M42" s="229">
        <v>2.5000000000000001E-2</v>
      </c>
      <c r="N42" s="230"/>
      <c r="O42" s="718"/>
      <c r="P42" s="231">
        <v>0.02</v>
      </c>
      <c r="Q42" s="232"/>
      <c r="R42" s="720"/>
      <c r="S42" s="233"/>
      <c r="T42" s="234"/>
      <c r="U42" s="235"/>
      <c r="V42" s="233"/>
      <c r="W42" s="234"/>
      <c r="X42" s="233"/>
      <c r="Y42" s="233"/>
      <c r="Z42" s="234"/>
      <c r="AA42" s="233"/>
      <c r="AB42" s="725"/>
      <c r="AC42" s="726">
        <v>0</v>
      </c>
      <c r="AD42" s="237">
        <f>AB42*AC42</f>
        <v>0</v>
      </c>
      <c r="AE42" s="725">
        <v>0</v>
      </c>
      <c r="AF42" s="726">
        <v>0</v>
      </c>
      <c r="AG42" s="237">
        <f>AE42*AF42</f>
        <v>0</v>
      </c>
      <c r="AH42" s="238">
        <v>0.02</v>
      </c>
      <c r="AI42" s="236"/>
      <c r="AJ42" s="772"/>
      <c r="AK42" s="725">
        <v>0</v>
      </c>
      <c r="AL42" s="726">
        <v>0</v>
      </c>
      <c r="AM42" s="237">
        <f>AK42*AL42</f>
        <v>0</v>
      </c>
      <c r="AN42" s="725">
        <v>0</v>
      </c>
      <c r="AO42" s="726">
        <v>0</v>
      </c>
      <c r="AP42" s="237">
        <f>AN42*AO42</f>
        <v>0</v>
      </c>
    </row>
    <row r="43" spans="1:42" s="190" customFormat="1" ht="12" customHeight="1" x14ac:dyDescent="0.3">
      <c r="A43" s="808"/>
      <c r="B43" s="809" t="s">
        <v>136</v>
      </c>
      <c r="C43" s="170" t="s">
        <v>51</v>
      </c>
      <c r="D43" s="181"/>
      <c r="E43" s="172" t="s">
        <v>103</v>
      </c>
      <c r="F43" s="173"/>
      <c r="G43" s="182"/>
      <c r="H43" s="183"/>
      <c r="I43" s="184"/>
      <c r="J43" s="185"/>
      <c r="K43" s="132"/>
      <c r="L43" s="184"/>
      <c r="M43" s="186">
        <f>SUM(M44:M45)</f>
        <v>0.18</v>
      </c>
      <c r="N43" s="239"/>
      <c r="O43" s="735">
        <f>SUM(O44:O45)</f>
        <v>0</v>
      </c>
      <c r="P43" s="188">
        <v>0.1</v>
      </c>
      <c r="Q43" s="708"/>
      <c r="R43" s="719"/>
      <c r="S43" s="186">
        <v>0.21</v>
      </c>
      <c r="T43" s="239"/>
      <c r="U43" s="717"/>
      <c r="V43" s="186">
        <v>0.23</v>
      </c>
      <c r="W43" s="239"/>
      <c r="X43" s="722"/>
      <c r="Y43" s="186">
        <v>0.23</v>
      </c>
      <c r="Z43" s="239"/>
      <c r="AA43" s="722"/>
      <c r="AB43" s="7">
        <v>0</v>
      </c>
      <c r="AC43" s="8">
        <v>0</v>
      </c>
      <c r="AD43" s="240">
        <f>AB43*AC43</f>
        <v>0</v>
      </c>
      <c r="AE43" s="7">
        <v>0</v>
      </c>
      <c r="AF43" s="8">
        <v>0</v>
      </c>
      <c r="AG43" s="240">
        <f>AE43*AF43</f>
        <v>0</v>
      </c>
      <c r="AH43" s="188">
        <v>0.18</v>
      </c>
      <c r="AI43" s="708"/>
      <c r="AJ43" s="188">
        <f>SUM(AJ44:AJ45)</f>
        <v>0</v>
      </c>
      <c r="AK43" s="7">
        <v>0.01</v>
      </c>
      <c r="AL43" s="8">
        <v>1E-4</v>
      </c>
      <c r="AM43" s="240">
        <f>AK43*AL43</f>
        <v>1.0000000000000002E-6</v>
      </c>
      <c r="AN43" s="7">
        <v>0</v>
      </c>
      <c r="AO43" s="8">
        <v>0</v>
      </c>
      <c r="AP43" s="240">
        <f>AN43*AO43</f>
        <v>0</v>
      </c>
    </row>
    <row r="44" spans="1:42" s="246" customFormat="1" ht="12" customHeight="1" x14ac:dyDescent="0.3">
      <c r="A44" s="808"/>
      <c r="B44" s="809"/>
      <c r="C44" s="191" t="s">
        <v>39</v>
      </c>
      <c r="D44" s="241"/>
      <c r="E44" s="193" t="s">
        <v>52</v>
      </c>
      <c r="F44" s="194"/>
      <c r="G44" s="38"/>
      <c r="H44" s="195"/>
      <c r="I44" s="38"/>
      <c r="J44" s="196"/>
      <c r="K44" s="197"/>
      <c r="L44" s="38"/>
      <c r="M44" s="242">
        <v>0.1</v>
      </c>
      <c r="N44" s="243"/>
      <c r="O44" s="737"/>
      <c r="P44" s="217"/>
      <c r="Q44" s="218"/>
      <c r="R44" s="217"/>
      <c r="S44" s="242"/>
      <c r="T44" s="243"/>
      <c r="U44" s="244"/>
      <c r="V44" s="242"/>
      <c r="W44" s="243"/>
      <c r="X44" s="242"/>
      <c r="Y44" s="242"/>
      <c r="Z44" s="243"/>
      <c r="AA44" s="242"/>
      <c r="AB44" s="245"/>
      <c r="AC44" s="218"/>
      <c r="AD44" s="245"/>
      <c r="AE44" s="245"/>
      <c r="AF44" s="218"/>
      <c r="AG44" s="245"/>
      <c r="AH44" s="217">
        <v>0.1</v>
      </c>
      <c r="AI44" s="218"/>
      <c r="AJ44" s="771"/>
      <c r="AK44" s="245"/>
      <c r="AL44" s="218"/>
      <c r="AM44" s="245"/>
      <c r="AN44" s="245"/>
      <c r="AO44" s="218"/>
      <c r="AP44" s="245"/>
    </row>
    <row r="45" spans="1:42" s="246" customFormat="1" ht="12" customHeight="1" x14ac:dyDescent="0.3">
      <c r="A45" s="808"/>
      <c r="B45" s="809"/>
      <c r="C45" s="204" t="s">
        <v>41</v>
      </c>
      <c r="D45" s="247"/>
      <c r="E45" s="206" t="s">
        <v>53</v>
      </c>
      <c r="F45" s="207"/>
      <c r="G45" s="38"/>
      <c r="H45" s="195"/>
      <c r="I45" s="38"/>
      <c r="J45" s="196"/>
      <c r="K45" s="197"/>
      <c r="L45" s="38"/>
      <c r="M45" s="248">
        <v>0.08</v>
      </c>
      <c r="N45" s="249"/>
      <c r="O45" s="739"/>
      <c r="P45" s="251"/>
      <c r="Q45" s="252"/>
      <c r="R45" s="251"/>
      <c r="S45" s="248"/>
      <c r="T45" s="249"/>
      <c r="U45" s="250"/>
      <c r="V45" s="248"/>
      <c r="W45" s="249"/>
      <c r="X45" s="248"/>
      <c r="Y45" s="248"/>
      <c r="Z45" s="249"/>
      <c r="AA45" s="248"/>
      <c r="AB45" s="253"/>
      <c r="AC45" s="252"/>
      <c r="AD45" s="253"/>
      <c r="AE45" s="253"/>
      <c r="AF45" s="252"/>
      <c r="AG45" s="253"/>
      <c r="AH45" s="251">
        <v>0.08</v>
      </c>
      <c r="AI45" s="252"/>
      <c r="AJ45" s="773"/>
      <c r="AK45" s="253"/>
      <c r="AL45" s="252"/>
      <c r="AM45" s="253"/>
      <c r="AN45" s="253"/>
      <c r="AO45" s="252"/>
      <c r="AP45" s="253"/>
    </row>
    <row r="46" spans="1:42" s="190" customFormat="1" ht="12" customHeight="1" x14ac:dyDescent="0.3">
      <c r="A46" s="808"/>
      <c r="B46" s="809"/>
      <c r="C46" s="170" t="s">
        <v>54</v>
      </c>
      <c r="D46" s="181"/>
      <c r="E46" s="172" t="s">
        <v>130</v>
      </c>
      <c r="F46" s="173"/>
      <c r="G46" s="182"/>
      <c r="H46" s="183"/>
      <c r="I46" s="184"/>
      <c r="J46" s="185"/>
      <c r="K46" s="132"/>
      <c r="L46" s="184"/>
      <c r="M46" s="186">
        <f>SUM(M47:M48)</f>
        <v>0.16</v>
      </c>
      <c r="N46" s="213"/>
      <c r="O46" s="735">
        <f>SUM(O47:O48)</f>
        <v>0</v>
      </c>
      <c r="P46" s="188">
        <v>0.18</v>
      </c>
      <c r="Q46" s="708"/>
      <c r="R46" s="719"/>
      <c r="S46" s="186">
        <v>0.27</v>
      </c>
      <c r="T46" s="213"/>
      <c r="U46" s="717"/>
      <c r="V46" s="186">
        <v>0.23</v>
      </c>
      <c r="W46" s="213"/>
      <c r="X46" s="722"/>
      <c r="Y46" s="186">
        <v>0.23</v>
      </c>
      <c r="Z46" s="213"/>
      <c r="AA46" s="722"/>
      <c r="AB46" s="7">
        <v>0</v>
      </c>
      <c r="AC46" s="8">
        <v>0</v>
      </c>
      <c r="AD46" s="240">
        <f>AB46*AC46</f>
        <v>0</v>
      </c>
      <c r="AE46" s="7">
        <v>0</v>
      </c>
      <c r="AF46" s="8">
        <v>0</v>
      </c>
      <c r="AG46" s="240">
        <f>AE46*AF46</f>
        <v>0</v>
      </c>
      <c r="AH46" s="188">
        <v>0.16</v>
      </c>
      <c r="AI46" s="708"/>
      <c r="AJ46" s="188">
        <f>SUM(AJ47:AJ48)</f>
        <v>0</v>
      </c>
      <c r="AK46" s="7">
        <v>0.01</v>
      </c>
      <c r="AL46" s="8">
        <v>1E-4</v>
      </c>
      <c r="AM46" s="240">
        <f>AK46*AL46</f>
        <v>1.0000000000000002E-6</v>
      </c>
      <c r="AN46" s="7">
        <v>0</v>
      </c>
      <c r="AO46" s="8">
        <v>0</v>
      </c>
      <c r="AP46" s="240">
        <f>AN46*AO46</f>
        <v>0</v>
      </c>
    </row>
    <row r="47" spans="1:42" s="105" customFormat="1" ht="12" customHeight="1" x14ac:dyDescent="0.3">
      <c r="A47" s="808"/>
      <c r="B47" s="809"/>
      <c r="C47" s="191" t="s">
        <v>39</v>
      </c>
      <c r="D47" s="192"/>
      <c r="E47" s="193" t="s">
        <v>55</v>
      </c>
      <c r="F47" s="194"/>
      <c r="G47" s="38"/>
      <c r="H47" s="195"/>
      <c r="I47" s="38"/>
      <c r="J47" s="196"/>
      <c r="K47" s="197"/>
      <c r="L47" s="38"/>
      <c r="M47" s="214">
        <v>0.15</v>
      </c>
      <c r="N47" s="215"/>
      <c r="O47" s="737"/>
      <c r="P47" s="217"/>
      <c r="Q47" s="218"/>
      <c r="R47" s="217"/>
      <c r="S47" s="214"/>
      <c r="T47" s="215"/>
      <c r="U47" s="216"/>
      <c r="V47" s="214"/>
      <c r="W47" s="215"/>
      <c r="X47" s="214"/>
      <c r="Y47" s="214"/>
      <c r="Z47" s="215"/>
      <c r="AA47" s="214"/>
      <c r="AB47" s="220"/>
      <c r="AC47" s="221"/>
      <c r="AD47" s="245"/>
      <c r="AE47" s="220"/>
      <c r="AF47" s="221"/>
      <c r="AG47" s="245"/>
      <c r="AH47" s="217">
        <v>0.15</v>
      </c>
      <c r="AI47" s="218"/>
      <c r="AJ47" s="771"/>
      <c r="AK47" s="220"/>
      <c r="AL47" s="221"/>
      <c r="AM47" s="245"/>
      <c r="AN47" s="220"/>
      <c r="AO47" s="221"/>
      <c r="AP47" s="245"/>
    </row>
    <row r="48" spans="1:42" s="105" customFormat="1" ht="12" customHeight="1" x14ac:dyDescent="0.3">
      <c r="A48" s="808"/>
      <c r="B48" s="809"/>
      <c r="C48" s="204" t="s">
        <v>41</v>
      </c>
      <c r="D48" s="205"/>
      <c r="E48" s="206" t="s">
        <v>56</v>
      </c>
      <c r="F48" s="207"/>
      <c r="G48" s="38"/>
      <c r="H48" s="195"/>
      <c r="I48" s="38"/>
      <c r="J48" s="196"/>
      <c r="K48" s="197"/>
      <c r="L48" s="38"/>
      <c r="M48" s="254">
        <v>0.01</v>
      </c>
      <c r="N48" s="255"/>
      <c r="O48" s="739"/>
      <c r="P48" s="251"/>
      <c r="Q48" s="252"/>
      <c r="R48" s="257"/>
      <c r="S48" s="258"/>
      <c r="T48" s="259"/>
      <c r="U48" s="258"/>
      <c r="V48" s="254"/>
      <c r="W48" s="255"/>
      <c r="X48" s="254"/>
      <c r="Y48" s="254"/>
      <c r="Z48" s="255"/>
      <c r="AA48" s="254"/>
      <c r="AB48" s="260"/>
      <c r="AC48" s="261"/>
      <c r="AD48" s="260"/>
      <c r="AE48" s="260"/>
      <c r="AF48" s="261"/>
      <c r="AG48" s="260"/>
      <c r="AH48" s="251">
        <v>0.01</v>
      </c>
      <c r="AI48" s="252"/>
      <c r="AJ48" s="773"/>
      <c r="AK48" s="260"/>
      <c r="AL48" s="261"/>
      <c r="AM48" s="260"/>
      <c r="AN48" s="260"/>
      <c r="AO48" s="261"/>
      <c r="AP48" s="260"/>
    </row>
    <row r="49" spans="1:42" s="190" customFormat="1" ht="12" customHeight="1" x14ac:dyDescent="0.3">
      <c r="A49" s="808"/>
      <c r="B49" s="809"/>
      <c r="C49" s="170" t="s">
        <v>57</v>
      </c>
      <c r="D49" s="181"/>
      <c r="E49" s="172" t="s">
        <v>58</v>
      </c>
      <c r="F49" s="173"/>
      <c r="G49" s="182"/>
      <c r="H49" s="183"/>
      <c r="I49" s="184"/>
      <c r="J49" s="185"/>
      <c r="K49" s="132"/>
      <c r="L49" s="184"/>
      <c r="M49" s="186">
        <f>SUM(M50:M51)</f>
        <v>0.29000000000000004</v>
      </c>
      <c r="N49" s="213"/>
      <c r="O49" s="735">
        <f>SUM(O50:O51)</f>
        <v>0</v>
      </c>
      <c r="P49" s="188">
        <v>0.37</v>
      </c>
      <c r="Q49" s="708"/>
      <c r="R49" s="719"/>
      <c r="S49" s="233">
        <v>0.18</v>
      </c>
      <c r="T49" s="239"/>
      <c r="U49" s="721"/>
      <c r="V49" s="186">
        <v>0.14000000000000001</v>
      </c>
      <c r="W49" s="213"/>
      <c r="X49" s="722"/>
      <c r="Y49" s="186">
        <v>0.18</v>
      </c>
      <c r="Z49" s="213"/>
      <c r="AA49" s="722"/>
      <c r="AB49" s="7">
        <v>0</v>
      </c>
      <c r="AC49" s="8">
        <v>0</v>
      </c>
      <c r="AD49" s="189">
        <f>AB49*AC49</f>
        <v>0</v>
      </c>
      <c r="AE49" s="7">
        <v>0</v>
      </c>
      <c r="AF49" s="8">
        <v>0</v>
      </c>
      <c r="AG49" s="189">
        <f>AE49*AF49</f>
        <v>0</v>
      </c>
      <c r="AH49" s="188">
        <v>0.28999999999999998</v>
      </c>
      <c r="AI49" s="708"/>
      <c r="AJ49" s="188">
        <f>SUM(AJ50:AJ51)</f>
        <v>0</v>
      </c>
      <c r="AK49" s="7">
        <v>0</v>
      </c>
      <c r="AL49" s="8">
        <v>1E-4</v>
      </c>
      <c r="AM49" s="189">
        <f>AK49*AL49</f>
        <v>0</v>
      </c>
      <c r="AN49" s="7">
        <v>0</v>
      </c>
      <c r="AO49" s="8">
        <v>0</v>
      </c>
      <c r="AP49" s="189">
        <f>AN49*AO49</f>
        <v>0</v>
      </c>
    </row>
    <row r="50" spans="1:42" s="105" customFormat="1" ht="12" customHeight="1" x14ac:dyDescent="0.3">
      <c r="A50" s="808"/>
      <c r="B50" s="809"/>
      <c r="C50" s="191" t="s">
        <v>39</v>
      </c>
      <c r="D50" s="192"/>
      <c r="E50" s="193" t="s">
        <v>59</v>
      </c>
      <c r="F50" s="194"/>
      <c r="G50" s="38"/>
      <c r="H50" s="262"/>
      <c r="I50" s="35"/>
      <c r="J50" s="263"/>
      <c r="K50" s="264"/>
      <c r="L50" s="35"/>
      <c r="M50" s="214">
        <v>0.06</v>
      </c>
      <c r="N50" s="215"/>
      <c r="O50" s="737"/>
      <c r="P50" s="179"/>
      <c r="Q50" s="218"/>
      <c r="R50" s="219"/>
      <c r="S50" s="214"/>
      <c r="T50" s="215"/>
      <c r="U50" s="216"/>
      <c r="V50" s="214"/>
      <c r="W50" s="215"/>
      <c r="X50" s="214"/>
      <c r="Y50" s="214"/>
      <c r="Z50" s="215"/>
      <c r="AA50" s="214"/>
      <c r="AB50" s="220"/>
      <c r="AC50" s="221"/>
      <c r="AD50" s="220"/>
      <c r="AE50" s="220"/>
      <c r="AF50" s="221"/>
      <c r="AG50" s="220"/>
      <c r="AH50" s="217">
        <v>0.06</v>
      </c>
      <c r="AI50" s="218"/>
      <c r="AJ50" s="771"/>
      <c r="AK50" s="220"/>
      <c r="AL50" s="221"/>
      <c r="AM50" s="220"/>
      <c r="AN50" s="220"/>
      <c r="AO50" s="221"/>
      <c r="AP50" s="220"/>
    </row>
    <row r="51" spans="1:42" s="105" customFormat="1" ht="12" customHeight="1" x14ac:dyDescent="0.3">
      <c r="A51" s="808"/>
      <c r="B51" s="809"/>
      <c r="C51" s="204" t="s">
        <v>41</v>
      </c>
      <c r="D51" s="205"/>
      <c r="E51" s="206" t="s">
        <v>60</v>
      </c>
      <c r="F51" s="207"/>
      <c r="G51" s="38"/>
      <c r="H51" s="262"/>
      <c r="I51" s="35"/>
      <c r="J51" s="263"/>
      <c r="K51" s="264"/>
      <c r="L51" s="35"/>
      <c r="M51" s="254">
        <v>0.23</v>
      </c>
      <c r="N51" s="255"/>
      <c r="O51" s="739"/>
      <c r="P51" s="251"/>
      <c r="Q51" s="252"/>
      <c r="R51" s="257"/>
      <c r="S51" s="254"/>
      <c r="T51" s="255"/>
      <c r="U51" s="256"/>
      <c r="V51" s="254"/>
      <c r="W51" s="255"/>
      <c r="X51" s="254"/>
      <c r="Y51" s="254"/>
      <c r="Z51" s="255"/>
      <c r="AA51" s="254"/>
      <c r="AB51" s="260"/>
      <c r="AC51" s="261"/>
      <c r="AD51" s="260"/>
      <c r="AE51" s="260"/>
      <c r="AF51" s="261"/>
      <c r="AG51" s="260"/>
      <c r="AH51" s="251">
        <v>0.23</v>
      </c>
      <c r="AI51" s="252"/>
      <c r="AJ51" s="773"/>
      <c r="AK51" s="260"/>
      <c r="AL51" s="261"/>
      <c r="AM51" s="260"/>
      <c r="AN51" s="260"/>
      <c r="AO51" s="261"/>
      <c r="AP51" s="260"/>
    </row>
    <row r="52" spans="1:42" s="190" customFormat="1" ht="12" customHeight="1" x14ac:dyDescent="0.3">
      <c r="A52" s="808"/>
      <c r="B52" s="809"/>
      <c r="C52" s="170" t="s">
        <v>61</v>
      </c>
      <c r="D52" s="181"/>
      <c r="E52" s="172" t="s">
        <v>62</v>
      </c>
      <c r="F52" s="173"/>
      <c r="G52" s="182"/>
      <c r="H52" s="183"/>
      <c r="I52" s="184"/>
      <c r="J52" s="185"/>
      <c r="K52" s="132"/>
      <c r="L52" s="184"/>
      <c r="M52" s="186">
        <f>SUM(M53:M56)</f>
        <v>4.5000000000000005E-2</v>
      </c>
      <c r="N52" s="213"/>
      <c r="O52" s="735">
        <f>SUM(O53:O56)</f>
        <v>0</v>
      </c>
      <c r="P52" s="188">
        <v>0.03</v>
      </c>
      <c r="Q52" s="708"/>
      <c r="R52" s="719"/>
      <c r="S52" s="186">
        <v>0.1</v>
      </c>
      <c r="T52" s="213"/>
      <c r="U52" s="717"/>
      <c r="V52" s="186">
        <v>0.1</v>
      </c>
      <c r="W52" s="213"/>
      <c r="X52" s="722"/>
      <c r="Y52" s="186">
        <v>0.1</v>
      </c>
      <c r="Z52" s="213"/>
      <c r="AA52" s="722"/>
      <c r="AB52" s="7">
        <v>0</v>
      </c>
      <c r="AC52" s="8">
        <v>0</v>
      </c>
      <c r="AD52" s="189">
        <f>AB52*AC52</f>
        <v>0</v>
      </c>
      <c r="AE52" s="7">
        <v>0</v>
      </c>
      <c r="AF52" s="8">
        <v>0</v>
      </c>
      <c r="AG52" s="189">
        <f>AE52*AF52</f>
        <v>0</v>
      </c>
      <c r="AH52" s="188">
        <v>4.4999999999999998E-2</v>
      </c>
      <c r="AI52" s="708"/>
      <c r="AJ52" s="719"/>
      <c r="AK52" s="7">
        <v>0</v>
      </c>
      <c r="AL52" s="8">
        <v>1E-4</v>
      </c>
      <c r="AM52" s="189">
        <f>AK52*AL52</f>
        <v>0</v>
      </c>
      <c r="AN52" s="7">
        <v>0</v>
      </c>
      <c r="AO52" s="8">
        <v>0</v>
      </c>
      <c r="AP52" s="189">
        <f>AN52*AO52</f>
        <v>0</v>
      </c>
    </row>
    <row r="53" spans="1:42" s="105" customFormat="1" ht="12" customHeight="1" x14ac:dyDescent="0.3">
      <c r="A53" s="808"/>
      <c r="B53" s="809"/>
      <c r="C53" s="191" t="s">
        <v>39</v>
      </c>
      <c r="D53" s="192"/>
      <c r="E53" s="193" t="s">
        <v>63</v>
      </c>
      <c r="F53" s="194"/>
      <c r="G53" s="38"/>
      <c r="H53" s="195"/>
      <c r="I53" s="38"/>
      <c r="J53" s="196"/>
      <c r="K53" s="197"/>
      <c r="L53" s="38"/>
      <c r="M53" s="214">
        <v>0.01</v>
      </c>
      <c r="N53" s="215"/>
      <c r="O53" s="737"/>
      <c r="P53" s="217"/>
      <c r="Q53" s="221"/>
      <c r="R53" s="219"/>
      <c r="S53" s="214"/>
      <c r="T53" s="215"/>
      <c r="U53" s="216"/>
      <c r="V53" s="214"/>
      <c r="W53" s="215"/>
      <c r="X53" s="214"/>
      <c r="Y53" s="214"/>
      <c r="Z53" s="215"/>
      <c r="AA53" s="214"/>
      <c r="AB53" s="220"/>
      <c r="AC53" s="221"/>
      <c r="AD53" s="220"/>
      <c r="AE53" s="220"/>
      <c r="AF53" s="221"/>
      <c r="AG53" s="220"/>
      <c r="AH53" s="217"/>
      <c r="AI53" s="218"/>
      <c r="AJ53" s="219"/>
      <c r="AK53" s="220"/>
      <c r="AL53" s="221"/>
      <c r="AM53" s="220"/>
      <c r="AN53" s="220"/>
      <c r="AO53" s="221"/>
      <c r="AP53" s="220"/>
    </row>
    <row r="54" spans="1:42" s="105" customFormat="1" ht="12" customHeight="1" x14ac:dyDescent="0.3">
      <c r="A54" s="808"/>
      <c r="B54" s="809"/>
      <c r="C54" s="191" t="s">
        <v>41</v>
      </c>
      <c r="D54" s="192"/>
      <c r="E54" s="193" t="s">
        <v>64</v>
      </c>
      <c r="F54" s="194"/>
      <c r="G54" s="38"/>
      <c r="H54" s="195"/>
      <c r="I54" s="38"/>
      <c r="J54" s="196"/>
      <c r="K54" s="197"/>
      <c r="L54" s="38"/>
      <c r="M54" s="214">
        <v>0.01</v>
      </c>
      <c r="N54" s="215"/>
      <c r="O54" s="737"/>
      <c r="P54" s="217"/>
      <c r="Q54" s="221"/>
      <c r="R54" s="219"/>
      <c r="S54" s="214"/>
      <c r="T54" s="215"/>
      <c r="U54" s="216"/>
      <c r="V54" s="214"/>
      <c r="W54" s="215"/>
      <c r="X54" s="214"/>
      <c r="Y54" s="214"/>
      <c r="Z54" s="215"/>
      <c r="AA54" s="214"/>
      <c r="AB54" s="220"/>
      <c r="AC54" s="221"/>
      <c r="AD54" s="220"/>
      <c r="AE54" s="220"/>
      <c r="AF54" s="221"/>
      <c r="AG54" s="220"/>
      <c r="AH54" s="217"/>
      <c r="AI54" s="218"/>
      <c r="AJ54" s="219"/>
      <c r="AK54" s="220"/>
      <c r="AL54" s="221"/>
      <c r="AM54" s="220"/>
      <c r="AN54" s="220"/>
      <c r="AO54" s="221"/>
      <c r="AP54" s="220"/>
    </row>
    <row r="55" spans="1:42" s="105" customFormat="1" ht="12" customHeight="1" x14ac:dyDescent="0.3">
      <c r="A55" s="808"/>
      <c r="B55" s="809"/>
      <c r="C55" s="191" t="s">
        <v>43</v>
      </c>
      <c r="D55" s="192"/>
      <c r="E55" s="193" t="s">
        <v>65</v>
      </c>
      <c r="F55" s="194"/>
      <c r="G55" s="38"/>
      <c r="H55" s="195"/>
      <c r="I55" s="38"/>
      <c r="J55" s="196"/>
      <c r="K55" s="197"/>
      <c r="L55" s="38"/>
      <c r="M55" s="214">
        <v>1.4999999999999999E-2</v>
      </c>
      <c r="N55" s="215"/>
      <c r="O55" s="737"/>
      <c r="P55" s="217"/>
      <c r="Q55" s="221"/>
      <c r="R55" s="219"/>
      <c r="S55" s="214"/>
      <c r="T55" s="215"/>
      <c r="U55" s="216"/>
      <c r="V55" s="214"/>
      <c r="W55" s="215"/>
      <c r="X55" s="214"/>
      <c r="Y55" s="214"/>
      <c r="Z55" s="215"/>
      <c r="AA55" s="214"/>
      <c r="AB55" s="220"/>
      <c r="AC55" s="221"/>
      <c r="AD55" s="220"/>
      <c r="AE55" s="220"/>
      <c r="AF55" s="221"/>
      <c r="AG55" s="220"/>
      <c r="AH55" s="217"/>
      <c r="AI55" s="218"/>
      <c r="AJ55" s="219"/>
      <c r="AK55" s="220"/>
      <c r="AL55" s="221"/>
      <c r="AM55" s="220"/>
      <c r="AN55" s="220"/>
      <c r="AO55" s="221"/>
      <c r="AP55" s="220"/>
    </row>
    <row r="56" spans="1:42" s="105" customFormat="1" ht="12" customHeight="1" x14ac:dyDescent="0.3">
      <c r="A56" s="808"/>
      <c r="B56" s="809"/>
      <c r="C56" s="204" t="s">
        <v>66</v>
      </c>
      <c r="D56" s="205"/>
      <c r="E56" s="206" t="s">
        <v>67</v>
      </c>
      <c r="F56" s="207"/>
      <c r="G56" s="38"/>
      <c r="H56" s="195"/>
      <c r="I56" s="38"/>
      <c r="J56" s="196"/>
      <c r="K56" s="197"/>
      <c r="L56" s="38"/>
      <c r="M56" s="254">
        <v>0.01</v>
      </c>
      <c r="N56" s="255"/>
      <c r="O56" s="739"/>
      <c r="P56" s="257"/>
      <c r="Q56" s="261"/>
      <c r="R56" s="257"/>
      <c r="S56" s="254"/>
      <c r="T56" s="255"/>
      <c r="U56" s="256"/>
      <c r="V56" s="254"/>
      <c r="W56" s="255"/>
      <c r="X56" s="254"/>
      <c r="Y56" s="254"/>
      <c r="Z56" s="255"/>
      <c r="AA56" s="254"/>
      <c r="AB56" s="260"/>
      <c r="AC56" s="261"/>
      <c r="AD56" s="260"/>
      <c r="AE56" s="260"/>
      <c r="AF56" s="261"/>
      <c r="AG56" s="260"/>
      <c r="AH56" s="251"/>
      <c r="AI56" s="252"/>
      <c r="AJ56" s="257"/>
      <c r="AK56" s="260"/>
      <c r="AL56" s="261"/>
      <c r="AM56" s="260"/>
      <c r="AN56" s="260"/>
      <c r="AO56" s="261"/>
      <c r="AP56" s="260"/>
    </row>
    <row r="57" spans="1:42" s="184" customFormat="1" ht="12" customHeight="1" thickBot="1" x14ac:dyDescent="0.35">
      <c r="A57" s="265"/>
      <c r="B57" s="265"/>
      <c r="C57" s="266" t="s">
        <v>91</v>
      </c>
      <c r="D57" s="267"/>
      <c r="E57" s="267" t="s">
        <v>69</v>
      </c>
      <c r="F57" s="268"/>
      <c r="G57" s="182"/>
      <c r="H57" s="269"/>
      <c r="I57" s="182"/>
      <c r="J57" s="270"/>
      <c r="K57" s="271"/>
      <c r="L57" s="182"/>
      <c r="M57" s="272">
        <f>M34+M38+M42+M43+M46+M49+M52</f>
        <v>1.0000000000000002</v>
      </c>
      <c r="N57" s="268"/>
      <c r="O57" s="273">
        <f>O34+O38+O42+O43+O46+O49+O52</f>
        <v>0</v>
      </c>
      <c r="P57" s="274">
        <f>SUM(P34:P56)</f>
        <v>1</v>
      </c>
      <c r="Q57" s="275"/>
      <c r="R57" s="274">
        <f>SUM(R34:R56)</f>
        <v>0</v>
      </c>
      <c r="S57" s="272">
        <f>S34+S38+S42+S43+S46+S49+S52</f>
        <v>0.99999999999999989</v>
      </c>
      <c r="T57" s="268"/>
      <c r="U57" s="273">
        <f>SUM(U34:U56)</f>
        <v>0</v>
      </c>
      <c r="V57" s="272">
        <f>V34+V38+V42+V43+V46+V49+V52</f>
        <v>1</v>
      </c>
      <c r="W57" s="268"/>
      <c r="X57" s="272">
        <f>SUM(X34:X56)</f>
        <v>0</v>
      </c>
      <c r="Y57" s="272">
        <f>Y34+Y38+Y42+Y43+Y46+Y49+Y52</f>
        <v>0.99999999999999989</v>
      </c>
      <c r="Z57" s="268"/>
      <c r="AA57" s="272">
        <f>SUM(AA34:AA56)</f>
        <v>0</v>
      </c>
      <c r="AB57" s="276"/>
      <c r="AC57" s="275"/>
      <c r="AD57" s="276">
        <f>SUM(AD34:AD56)</f>
        <v>0</v>
      </c>
      <c r="AE57" s="276"/>
      <c r="AF57" s="275"/>
      <c r="AG57" s="276">
        <f>SUM(AG34:AG56)</f>
        <v>0</v>
      </c>
      <c r="AH57" s="274">
        <f>AH34+AH38+AH43+AH46+AH49+AH52</f>
        <v>0.995</v>
      </c>
      <c r="AI57" s="275"/>
      <c r="AJ57" s="274">
        <f>AJ34+AJ38+AJ43+AJ46+AJ49+AJ52</f>
        <v>0</v>
      </c>
      <c r="AK57" s="276"/>
      <c r="AL57" s="275"/>
      <c r="AM57" s="276">
        <f>SUM(AM34:AM56)</f>
        <v>2.0000000000000003E-6</v>
      </c>
      <c r="AN57" s="276"/>
      <c r="AO57" s="275"/>
      <c r="AP57" s="276">
        <f>SUM(AP34:AP56)</f>
        <v>0</v>
      </c>
    </row>
    <row r="58" spans="1:42" s="184" customFormat="1" ht="12" customHeight="1" x14ac:dyDescent="0.3">
      <c r="A58" s="265"/>
      <c r="B58" s="265"/>
      <c r="C58" s="468"/>
      <c r="D58" s="35"/>
      <c r="E58" s="35"/>
      <c r="F58" s="35"/>
      <c r="G58" s="182"/>
      <c r="I58" s="182"/>
      <c r="J58" s="182"/>
      <c r="K58" s="469"/>
      <c r="L58" s="182"/>
      <c r="M58" s="470"/>
      <c r="N58" s="35"/>
      <c r="O58" s="470"/>
      <c r="P58" s="471"/>
      <c r="Q58" s="472"/>
      <c r="R58" s="471"/>
      <c r="S58" s="470"/>
      <c r="T58" s="35"/>
      <c r="U58" s="470"/>
      <c r="V58" s="470"/>
      <c r="W58" s="35"/>
      <c r="X58" s="470"/>
      <c r="Y58" s="470"/>
      <c r="Z58" s="35"/>
      <c r="AA58" s="470"/>
      <c r="AB58" s="129"/>
      <c r="AC58" s="472"/>
      <c r="AD58" s="129"/>
      <c r="AE58" s="129"/>
      <c r="AF58" s="472"/>
      <c r="AG58" s="129"/>
      <c r="AH58" s="471"/>
      <c r="AI58" s="472"/>
      <c r="AJ58" s="471"/>
      <c r="AK58" s="129"/>
      <c r="AL58" s="472"/>
      <c r="AM58" s="129"/>
      <c r="AN58" s="129"/>
      <c r="AO58" s="472"/>
      <c r="AP58" s="129"/>
    </row>
    <row r="59" spans="1:42" s="164" customFormat="1" ht="12" customHeight="1" x14ac:dyDescent="0.3">
      <c r="A59" s="162"/>
      <c r="B59" s="162"/>
      <c r="C59" s="163"/>
      <c r="D59" s="67"/>
      <c r="G59" s="97"/>
      <c r="H59" s="97"/>
      <c r="I59" s="97"/>
      <c r="J59" s="97"/>
      <c r="K59" s="157"/>
      <c r="L59" s="97"/>
      <c r="N59" s="277"/>
      <c r="O59" s="278"/>
      <c r="Q59" s="277"/>
      <c r="R59" s="278"/>
      <c r="T59" s="277"/>
      <c r="U59" s="278"/>
      <c r="W59" s="277"/>
      <c r="X59" s="278"/>
      <c r="Z59" s="277"/>
      <c r="AA59" s="278"/>
      <c r="AC59" s="277"/>
      <c r="AD59" s="278"/>
      <c r="AF59" s="277"/>
      <c r="AG59" s="278"/>
      <c r="AI59" s="277"/>
      <c r="AJ59" s="278"/>
      <c r="AL59" s="277"/>
      <c r="AM59" s="278"/>
      <c r="AO59" s="277"/>
      <c r="AP59" s="278"/>
    </row>
    <row r="60" spans="1:42" s="164" customFormat="1" ht="15.75" x14ac:dyDescent="0.25">
      <c r="A60" s="522" t="s">
        <v>93</v>
      </c>
      <c r="B60" s="145"/>
      <c r="C60" s="464" t="s">
        <v>112</v>
      </c>
      <c r="D60" s="279"/>
      <c r="E60" s="279"/>
      <c r="F60" s="279"/>
      <c r="G60" s="97"/>
      <c r="H60" s="97"/>
      <c r="I60" s="97"/>
      <c r="J60" s="97"/>
      <c r="K60" s="157"/>
      <c r="L60" s="97"/>
      <c r="M60" s="280"/>
      <c r="N60" s="277"/>
      <c r="O60" s="281"/>
      <c r="P60" s="280"/>
      <c r="Q60" s="277"/>
      <c r="R60" s="281"/>
      <c r="S60" s="280"/>
      <c r="T60" s="277"/>
      <c r="U60" s="281"/>
      <c r="V60" s="280"/>
      <c r="W60" s="277"/>
      <c r="X60" s="281"/>
      <c r="Y60" s="280"/>
      <c r="Z60" s="277"/>
      <c r="AA60" s="281"/>
      <c r="AB60" s="280"/>
      <c r="AC60" s="277"/>
      <c r="AD60" s="281"/>
      <c r="AE60" s="280"/>
      <c r="AF60" s="277"/>
      <c r="AG60" s="281"/>
      <c r="AH60" s="280"/>
      <c r="AI60" s="277"/>
      <c r="AJ60" s="281"/>
      <c r="AK60" s="280"/>
      <c r="AL60" s="277"/>
      <c r="AM60" s="281"/>
      <c r="AN60" s="280"/>
      <c r="AO60" s="277"/>
      <c r="AP60" s="281"/>
    </row>
    <row r="61" spans="1:42" s="164" customFormat="1" ht="12" customHeight="1" x14ac:dyDescent="0.25">
      <c r="A61" s="145"/>
      <c r="B61" s="145"/>
      <c r="C61" s="282" t="s">
        <v>113</v>
      </c>
      <c r="D61" s="279"/>
      <c r="E61" s="279"/>
      <c r="F61" s="279"/>
      <c r="G61" s="97"/>
      <c r="H61" s="97"/>
      <c r="I61" s="97"/>
      <c r="J61" s="97"/>
      <c r="K61" s="157"/>
      <c r="L61" s="97"/>
      <c r="M61" s="280" t="s">
        <v>124</v>
      </c>
      <c r="N61" s="277"/>
      <c r="O61" s="281"/>
      <c r="P61" s="280" t="str">
        <f>$M$61</f>
        <v>Z-Werte</v>
      </c>
      <c r="Q61" s="277"/>
      <c r="R61" s="281"/>
      <c r="S61" s="280" t="str">
        <f>$M$61</f>
        <v>Z-Werte</v>
      </c>
      <c r="T61" s="277"/>
      <c r="U61" s="281"/>
      <c r="V61" s="280" t="str">
        <f>$M$61</f>
        <v>Z-Werte</v>
      </c>
      <c r="W61" s="277"/>
      <c r="X61" s="281"/>
      <c r="Y61" s="280" t="str">
        <f>$M$61</f>
        <v>Z-Werte</v>
      </c>
      <c r="Z61" s="277"/>
      <c r="AA61" s="281"/>
      <c r="AB61" s="280"/>
      <c r="AC61" s="277"/>
      <c r="AD61" s="281"/>
      <c r="AE61" s="280"/>
      <c r="AF61" s="277"/>
      <c r="AG61" s="281"/>
      <c r="AH61" s="280" t="str">
        <f>$M$61</f>
        <v>Z-Werte</v>
      </c>
      <c r="AI61" s="277"/>
      <c r="AJ61" s="281"/>
      <c r="AK61" s="280"/>
      <c r="AL61" s="277"/>
      <c r="AM61" s="281"/>
      <c r="AN61" s="280"/>
      <c r="AO61" s="277"/>
      <c r="AP61" s="281"/>
    </row>
    <row r="62" spans="1:42" s="21" customFormat="1" ht="5.0999999999999996" customHeight="1" x14ac:dyDescent="0.25">
      <c r="A62" s="63"/>
      <c r="B62" s="63"/>
      <c r="C62" s="283"/>
      <c r="D62" s="279"/>
      <c r="E62" s="279"/>
      <c r="F62" s="279"/>
      <c r="G62" s="64"/>
      <c r="H62" s="64"/>
      <c r="I62" s="64"/>
      <c r="J62" s="64"/>
      <c r="K62" s="65"/>
      <c r="L62" s="64"/>
      <c r="M62" s="284"/>
      <c r="N62" s="285"/>
      <c r="O62" s="286"/>
      <c r="P62" s="284"/>
      <c r="Q62" s="285"/>
      <c r="R62" s="286"/>
      <c r="S62" s="284"/>
      <c r="T62" s="285"/>
      <c r="U62" s="286"/>
      <c r="V62" s="284"/>
      <c r="W62" s="285"/>
      <c r="X62" s="286"/>
      <c r="Y62" s="284"/>
      <c r="Z62" s="285"/>
      <c r="AA62" s="286"/>
      <c r="AB62" s="284"/>
      <c r="AC62" s="285"/>
      <c r="AD62" s="286"/>
      <c r="AE62" s="284"/>
      <c r="AF62" s="285"/>
      <c r="AG62" s="286"/>
      <c r="AH62" s="284"/>
      <c r="AI62" s="285"/>
      <c r="AJ62" s="286"/>
      <c r="AK62" s="284"/>
      <c r="AL62" s="285"/>
      <c r="AM62" s="286"/>
      <c r="AN62" s="284"/>
      <c r="AO62" s="285"/>
      <c r="AP62" s="286"/>
    </row>
    <row r="63" spans="1:42" s="180" customFormat="1" ht="12" customHeight="1" x14ac:dyDescent="0.25">
      <c r="A63" s="287"/>
      <c r="B63" s="287"/>
      <c r="C63" s="288" t="s">
        <v>71</v>
      </c>
      <c r="D63" s="289"/>
      <c r="E63" s="290" t="s">
        <v>76</v>
      </c>
      <c r="F63" s="291">
        <v>2017</v>
      </c>
      <c r="G63" s="97"/>
      <c r="H63" s="174"/>
      <c r="I63" s="97"/>
      <c r="J63" s="175"/>
      <c r="K63" s="292"/>
      <c r="L63" s="97"/>
      <c r="M63" s="293">
        <v>6.2E-2</v>
      </c>
      <c r="N63" s="293"/>
      <c r="O63" s="293">
        <f>M63</f>
        <v>6.2E-2</v>
      </c>
      <c r="P63" s="293">
        <v>7.4999999999999997E-2</v>
      </c>
      <c r="Q63" s="293"/>
      <c r="R63" s="293">
        <f>P63</f>
        <v>7.4999999999999997E-2</v>
      </c>
      <c r="S63" s="293">
        <v>6.6000000000000003E-2</v>
      </c>
      <c r="T63" s="293"/>
      <c r="U63" s="293">
        <f>S63</f>
        <v>6.6000000000000003E-2</v>
      </c>
      <c r="V63" s="293">
        <v>6.6000000000000003E-2</v>
      </c>
      <c r="W63" s="293"/>
      <c r="X63" s="293">
        <f>V63</f>
        <v>6.6000000000000003E-2</v>
      </c>
      <c r="Y63" s="293">
        <v>6.6000000000000003E-2</v>
      </c>
      <c r="Z63" s="293"/>
      <c r="AA63" s="293">
        <f>Y63</f>
        <v>6.6000000000000003E-2</v>
      </c>
      <c r="AB63" s="293"/>
      <c r="AC63" s="293"/>
      <c r="AD63" s="524"/>
      <c r="AE63" s="293"/>
      <c r="AF63" s="293"/>
      <c r="AG63" s="524"/>
      <c r="AH63" s="293">
        <v>6.2E-2</v>
      </c>
      <c r="AI63" s="293"/>
      <c r="AJ63" s="293">
        <f>AH63</f>
        <v>6.2E-2</v>
      </c>
      <c r="AK63" s="293"/>
      <c r="AL63" s="293"/>
      <c r="AM63" s="524"/>
      <c r="AN63" s="293"/>
      <c r="AO63" s="293"/>
      <c r="AP63" s="524"/>
    </row>
    <row r="64" spans="1:42" s="180" customFormat="1" ht="12" customHeight="1" x14ac:dyDescent="0.25">
      <c r="C64" s="294" t="s">
        <v>72</v>
      </c>
      <c r="D64" s="295"/>
      <c r="E64" s="296" t="s">
        <v>76</v>
      </c>
      <c r="F64" s="297">
        <v>2017</v>
      </c>
      <c r="G64" s="97"/>
      <c r="H64" s="298"/>
      <c r="I64" s="97"/>
      <c r="J64" s="299"/>
      <c r="K64" s="300"/>
      <c r="L64" s="97"/>
      <c r="M64" s="301">
        <v>10.58</v>
      </c>
      <c r="N64" s="301"/>
      <c r="O64" s="301">
        <f>M64</f>
        <v>10.58</v>
      </c>
      <c r="P64" s="301">
        <v>7.23</v>
      </c>
      <c r="Q64" s="301"/>
      <c r="R64" s="301">
        <f>P64</f>
        <v>7.23</v>
      </c>
      <c r="S64" s="301">
        <v>11.28</v>
      </c>
      <c r="T64" s="301"/>
      <c r="U64" s="301">
        <f>S64</f>
        <v>11.28</v>
      </c>
      <c r="V64" s="301">
        <v>11.28</v>
      </c>
      <c r="W64" s="301"/>
      <c r="X64" s="301">
        <f>V64</f>
        <v>11.28</v>
      </c>
      <c r="Y64" s="301">
        <v>11.28</v>
      </c>
      <c r="Z64" s="301"/>
      <c r="AA64" s="301">
        <f>Y64</f>
        <v>11.28</v>
      </c>
      <c r="AB64" s="301"/>
      <c r="AC64" s="302"/>
      <c r="AD64" s="690"/>
      <c r="AE64" s="301"/>
      <c r="AF64" s="302"/>
      <c r="AG64" s="690"/>
      <c r="AH64" s="301">
        <v>10.58</v>
      </c>
      <c r="AI64" s="301"/>
      <c r="AJ64" s="301">
        <f>AH64</f>
        <v>10.58</v>
      </c>
      <c r="AK64" s="301"/>
      <c r="AL64" s="302"/>
      <c r="AM64" s="690"/>
      <c r="AN64" s="301"/>
      <c r="AO64" s="302"/>
      <c r="AP64" s="690"/>
    </row>
    <row r="65" spans="1:42" s="180" customFormat="1" ht="12" customHeight="1" x14ac:dyDescent="0.25">
      <c r="C65" s="303" t="s">
        <v>19</v>
      </c>
      <c r="D65" s="304"/>
      <c r="E65" s="305" t="s">
        <v>87</v>
      </c>
      <c r="F65" s="306"/>
      <c r="G65" s="307"/>
      <c r="H65" s="298"/>
      <c r="I65" s="97"/>
      <c r="J65" s="299"/>
      <c r="K65" s="300"/>
      <c r="L65" s="97"/>
      <c r="M65" s="308"/>
      <c r="N65" s="309"/>
      <c r="O65" s="309">
        <f>O25</f>
        <v>0</v>
      </c>
      <c r="P65" s="308"/>
      <c r="Q65" s="309"/>
      <c r="R65" s="309">
        <f>R25</f>
        <v>0</v>
      </c>
      <c r="S65" s="308"/>
      <c r="T65" s="309"/>
      <c r="U65" s="309">
        <f>U25</f>
        <v>0</v>
      </c>
      <c r="V65" s="308"/>
      <c r="W65" s="309"/>
      <c r="X65" s="309">
        <f>X25</f>
        <v>0</v>
      </c>
      <c r="Y65" s="308"/>
      <c r="Z65" s="309"/>
      <c r="AA65" s="309">
        <f>AA25</f>
        <v>0</v>
      </c>
      <c r="AB65" s="308"/>
      <c r="AC65" s="700"/>
      <c r="AD65" s="691"/>
      <c r="AE65" s="308"/>
      <c r="AF65" s="700"/>
      <c r="AG65" s="691"/>
      <c r="AH65" s="308"/>
      <c r="AI65" s="309"/>
      <c r="AJ65" s="309">
        <f>AJ25</f>
        <v>0</v>
      </c>
      <c r="AK65" s="308"/>
      <c r="AL65" s="700"/>
      <c r="AM65" s="691"/>
      <c r="AN65" s="308"/>
      <c r="AO65" s="700"/>
      <c r="AP65" s="691"/>
    </row>
    <row r="66" spans="1:42" s="180" customFormat="1" ht="12" customHeight="1" x14ac:dyDescent="0.25">
      <c r="A66" s="287"/>
      <c r="B66" s="287"/>
      <c r="C66" s="310" t="s">
        <v>70</v>
      </c>
      <c r="D66" s="311"/>
      <c r="E66" s="312" t="s">
        <v>98</v>
      </c>
      <c r="F66" s="313"/>
      <c r="G66" s="307"/>
      <c r="H66" s="298"/>
      <c r="I66" s="97"/>
      <c r="J66" s="299"/>
      <c r="K66" s="300"/>
      <c r="L66" s="97"/>
      <c r="M66" s="314"/>
      <c r="N66" s="315"/>
      <c r="O66" s="315">
        <f>O65</f>
        <v>0</v>
      </c>
      <c r="P66" s="314"/>
      <c r="Q66" s="315"/>
      <c r="R66" s="315">
        <f>R65</f>
        <v>0</v>
      </c>
      <c r="S66" s="314"/>
      <c r="T66" s="315"/>
      <c r="U66" s="315">
        <f>U65</f>
        <v>0</v>
      </c>
      <c r="V66" s="314"/>
      <c r="W66" s="315"/>
      <c r="X66" s="315">
        <f>X65</f>
        <v>0</v>
      </c>
      <c r="Y66" s="314"/>
      <c r="Z66" s="315"/>
      <c r="AA66" s="315">
        <f>AA65</f>
        <v>0</v>
      </c>
      <c r="AB66" s="314"/>
      <c r="AC66" s="315"/>
      <c r="AD66" s="692"/>
      <c r="AE66" s="314"/>
      <c r="AF66" s="315"/>
      <c r="AG66" s="692"/>
      <c r="AH66" s="314"/>
      <c r="AI66" s="315"/>
      <c r="AJ66" s="315">
        <f>AJ65</f>
        <v>0</v>
      </c>
      <c r="AK66" s="314"/>
      <c r="AL66" s="315"/>
      <c r="AM66" s="692"/>
      <c r="AN66" s="314"/>
      <c r="AO66" s="315"/>
      <c r="AP66" s="692"/>
    </row>
    <row r="67" spans="1:42" s="180" customFormat="1" ht="12" customHeight="1" x14ac:dyDescent="0.25">
      <c r="A67" s="287"/>
      <c r="B67" s="287"/>
      <c r="C67" s="316" t="s">
        <v>73</v>
      </c>
      <c r="D67" s="311"/>
      <c r="E67" s="312" t="s">
        <v>106</v>
      </c>
      <c r="F67" s="313"/>
      <c r="G67" s="97"/>
      <c r="H67" s="298"/>
      <c r="I67" s="97"/>
      <c r="J67" s="299"/>
      <c r="K67" s="300"/>
      <c r="L67" s="97"/>
      <c r="M67" s="314"/>
      <c r="N67" s="317"/>
      <c r="O67" s="317">
        <f>IF(ISERROR((O63+O64*(1/(O66^(1/3))))/100),0,(O63+O64*(1/(O66^(1/3))))/100)</f>
        <v>0</v>
      </c>
      <c r="P67" s="314"/>
      <c r="Q67" s="317"/>
      <c r="R67" s="317">
        <f>IF(ISERROR((R63+R64*(1/(R66^(1/3))))/100),0,(R63+R64*(1/(R66^(1/3))))/100)</f>
        <v>0</v>
      </c>
      <c r="S67" s="314"/>
      <c r="T67" s="317"/>
      <c r="U67" s="317">
        <f>IF(ISERROR((U63+U64*(1/(U66^(1/3))))/100),0,(U63+U64*(1/(U66^(1/3))))/100)</f>
        <v>0</v>
      </c>
      <c r="V67" s="314"/>
      <c r="W67" s="317"/>
      <c r="X67" s="317">
        <f>IF(ISERROR((X63+X64*(1/(X66^(1/3))))/100),0,(X63+X64*(1/(X66^(1/3))))/100)</f>
        <v>0</v>
      </c>
      <c r="Y67" s="314"/>
      <c r="Z67" s="317"/>
      <c r="AA67" s="317">
        <f>IF(ISERROR((AA63+AA64*(1/(AA66^(1/3))))/100),0,(AA63+AA64*(1/(AA66^(1/3))))/100)</f>
        <v>0</v>
      </c>
      <c r="AB67" s="314"/>
      <c r="AC67" s="317"/>
      <c r="AD67" s="693"/>
      <c r="AE67" s="314"/>
      <c r="AF67" s="317"/>
      <c r="AG67" s="693"/>
      <c r="AH67" s="314"/>
      <c r="AI67" s="317"/>
      <c r="AJ67" s="317">
        <f>IF(ISERROR((AJ63+AJ64*(1/(AJ66^(1/3))))/100),0,(AJ63+AJ64*(1/(AJ66^(1/3))))/100)</f>
        <v>0</v>
      </c>
      <c r="AK67" s="314"/>
      <c r="AL67" s="317"/>
      <c r="AM67" s="693"/>
      <c r="AN67" s="314"/>
      <c r="AO67" s="317"/>
      <c r="AP67" s="693"/>
    </row>
    <row r="68" spans="1:42" s="180" customFormat="1" ht="12" customHeight="1" x14ac:dyDescent="0.25">
      <c r="A68" s="287"/>
      <c r="B68" s="287"/>
      <c r="C68" s="318" t="s">
        <v>74</v>
      </c>
      <c r="D68" s="311"/>
      <c r="E68" s="312" t="s">
        <v>75</v>
      </c>
      <c r="F68" s="313"/>
      <c r="G68" s="97"/>
      <c r="H68" s="298"/>
      <c r="I68" s="97"/>
      <c r="J68" s="299"/>
      <c r="K68" s="300"/>
      <c r="L68" s="97"/>
      <c r="M68" s="314"/>
      <c r="N68" s="319"/>
      <c r="O68" s="2"/>
      <c r="P68" s="314"/>
      <c r="Q68" s="319"/>
      <c r="R68" s="2"/>
      <c r="S68" s="314"/>
      <c r="T68" s="319"/>
      <c r="U68" s="2"/>
      <c r="V68" s="314"/>
      <c r="W68" s="319"/>
      <c r="X68" s="2"/>
      <c r="Y68" s="314"/>
      <c r="Z68" s="319"/>
      <c r="AA68" s="2"/>
      <c r="AB68" s="314"/>
      <c r="AC68" s="319"/>
      <c r="AD68" s="694"/>
      <c r="AE68" s="314"/>
      <c r="AF68" s="319"/>
      <c r="AG68" s="694"/>
      <c r="AH68" s="314"/>
      <c r="AI68" s="319"/>
      <c r="AJ68" s="2"/>
      <c r="AK68" s="314"/>
      <c r="AL68" s="319"/>
      <c r="AM68" s="694"/>
      <c r="AN68" s="314"/>
      <c r="AO68" s="319"/>
      <c r="AP68" s="694"/>
    </row>
    <row r="69" spans="1:42" s="180" customFormat="1" ht="12" customHeight="1" x14ac:dyDescent="0.25">
      <c r="A69" s="287"/>
      <c r="B69" s="287"/>
      <c r="C69" s="318" t="s">
        <v>129</v>
      </c>
      <c r="D69" s="311"/>
      <c r="E69" s="312" t="s">
        <v>196</v>
      </c>
      <c r="F69" s="313"/>
      <c r="G69" s="97"/>
      <c r="H69" s="298"/>
      <c r="I69" s="97"/>
      <c r="J69" s="299"/>
      <c r="K69" s="300"/>
      <c r="L69" s="97"/>
      <c r="M69" s="314"/>
      <c r="N69" s="319"/>
      <c r="O69" s="2"/>
      <c r="P69" s="314"/>
      <c r="Q69" s="319"/>
      <c r="R69" s="2"/>
      <c r="S69" s="314"/>
      <c r="T69" s="319"/>
      <c r="U69" s="2"/>
      <c r="V69" s="314"/>
      <c r="W69" s="319"/>
      <c r="X69" s="2"/>
      <c r="Y69" s="314"/>
      <c r="Z69" s="319"/>
      <c r="AA69" s="2"/>
      <c r="AB69" s="314"/>
      <c r="AC69" s="319"/>
      <c r="AD69" s="694"/>
      <c r="AE69" s="314"/>
      <c r="AF69" s="319"/>
      <c r="AG69" s="694"/>
      <c r="AH69" s="314"/>
      <c r="AI69" s="319"/>
      <c r="AJ69" s="2"/>
      <c r="AK69" s="314"/>
      <c r="AL69" s="319"/>
      <c r="AM69" s="694"/>
      <c r="AN69" s="314"/>
      <c r="AO69" s="319"/>
      <c r="AP69" s="694"/>
    </row>
    <row r="70" spans="1:42" s="180" customFormat="1" ht="12" customHeight="1" x14ac:dyDescent="0.25">
      <c r="A70" s="287"/>
      <c r="B70" s="287"/>
      <c r="C70" s="318" t="s">
        <v>107</v>
      </c>
      <c r="D70" s="311"/>
      <c r="E70" s="312" t="s">
        <v>3</v>
      </c>
      <c r="F70" s="313"/>
      <c r="G70" s="97"/>
      <c r="H70" s="298"/>
      <c r="I70" s="97"/>
      <c r="J70" s="299"/>
      <c r="K70" s="300"/>
      <c r="L70" s="97"/>
      <c r="M70" s="314"/>
      <c r="N70" s="319"/>
      <c r="O70" s="2"/>
      <c r="P70" s="314"/>
      <c r="Q70" s="319"/>
      <c r="R70" s="2"/>
      <c r="S70" s="314"/>
      <c r="T70" s="319"/>
      <c r="U70" s="2"/>
      <c r="V70" s="314"/>
      <c r="W70" s="319"/>
      <c r="X70" s="2"/>
      <c r="Y70" s="314"/>
      <c r="Z70" s="319"/>
      <c r="AA70" s="2"/>
      <c r="AB70" s="314"/>
      <c r="AC70" s="319"/>
      <c r="AD70" s="694"/>
      <c r="AE70" s="314"/>
      <c r="AF70" s="319"/>
      <c r="AG70" s="694"/>
      <c r="AH70" s="314"/>
      <c r="AI70" s="319"/>
      <c r="AJ70" s="2"/>
      <c r="AK70" s="314"/>
      <c r="AL70" s="319"/>
      <c r="AM70" s="694"/>
      <c r="AN70" s="314"/>
      <c r="AO70" s="319"/>
      <c r="AP70" s="694"/>
    </row>
    <row r="71" spans="1:42" s="180" customFormat="1" ht="12" customHeight="1" x14ac:dyDescent="0.25">
      <c r="A71" s="287"/>
      <c r="B71" s="287"/>
      <c r="C71" s="320" t="s">
        <v>68</v>
      </c>
      <c r="D71" s="295"/>
      <c r="E71" s="296" t="s">
        <v>69</v>
      </c>
      <c r="F71" s="321"/>
      <c r="G71" s="97"/>
      <c r="H71" s="298"/>
      <c r="I71" s="97"/>
      <c r="J71" s="299"/>
      <c r="K71" s="300"/>
      <c r="L71" s="97"/>
      <c r="M71" s="314"/>
      <c r="N71" s="322"/>
      <c r="O71" s="322">
        <f>O57</f>
        <v>0</v>
      </c>
      <c r="P71" s="314"/>
      <c r="Q71" s="322"/>
      <c r="R71" s="322">
        <f>R57</f>
        <v>0</v>
      </c>
      <c r="S71" s="314"/>
      <c r="T71" s="322"/>
      <c r="U71" s="322">
        <f>U57</f>
        <v>0</v>
      </c>
      <c r="V71" s="314"/>
      <c r="W71" s="322"/>
      <c r="X71" s="322">
        <f>X57</f>
        <v>0</v>
      </c>
      <c r="Y71" s="314"/>
      <c r="Z71" s="322"/>
      <c r="AA71" s="322">
        <f>AA57</f>
        <v>0</v>
      </c>
      <c r="AB71" s="314"/>
      <c r="AC71" s="701"/>
      <c r="AD71" s="695"/>
      <c r="AE71" s="314"/>
      <c r="AF71" s="701"/>
      <c r="AG71" s="695"/>
      <c r="AH71" s="314"/>
      <c r="AI71" s="322"/>
      <c r="AJ71" s="322">
        <f>AJ57</f>
        <v>0</v>
      </c>
      <c r="AK71" s="314"/>
      <c r="AL71" s="701"/>
      <c r="AM71" s="695"/>
      <c r="AN71" s="314"/>
      <c r="AO71" s="701"/>
      <c r="AP71" s="695"/>
    </row>
    <row r="72" spans="1:42" s="180" customFormat="1" ht="12" customHeight="1" x14ac:dyDescent="0.25">
      <c r="A72" s="287"/>
      <c r="B72" s="287"/>
      <c r="C72" s="323" t="s">
        <v>77</v>
      </c>
      <c r="D72" s="324"/>
      <c r="E72" s="325" t="s">
        <v>99</v>
      </c>
      <c r="F72" s="326"/>
      <c r="G72" s="97"/>
      <c r="H72" s="298"/>
      <c r="I72" s="97"/>
      <c r="J72" s="299"/>
      <c r="K72" s="300"/>
      <c r="L72" s="97"/>
      <c r="M72" s="314"/>
      <c r="N72" s="327"/>
      <c r="O72" s="327">
        <f>O65*O67*O68*O69*O70*O71</f>
        <v>0</v>
      </c>
      <c r="P72" s="314"/>
      <c r="Q72" s="327"/>
      <c r="R72" s="327">
        <f>R65*R67*R68*R69*R70*R71</f>
        <v>0</v>
      </c>
      <c r="S72" s="314"/>
      <c r="T72" s="327"/>
      <c r="U72" s="327">
        <f>U65*U67*U68*U69*U70*U71</f>
        <v>0</v>
      </c>
      <c r="V72" s="314"/>
      <c r="W72" s="327"/>
      <c r="X72" s="327">
        <f>X65*X67*X68*X69*X70*X71</f>
        <v>0</v>
      </c>
      <c r="Y72" s="314"/>
      <c r="Z72" s="327"/>
      <c r="AA72" s="327">
        <f>AA65*AA67*AA68*AA69*AA70*AA71</f>
        <v>0</v>
      </c>
      <c r="AB72" s="314"/>
      <c r="AC72" s="702"/>
      <c r="AD72" s="696"/>
      <c r="AE72" s="314"/>
      <c r="AF72" s="702"/>
      <c r="AG72" s="696"/>
      <c r="AH72" s="314"/>
      <c r="AI72" s="327"/>
      <c r="AJ72" s="327">
        <f>AJ65*AJ67*AJ68*AJ69*AJ70*AJ71</f>
        <v>0</v>
      </c>
      <c r="AK72" s="314"/>
      <c r="AL72" s="702"/>
      <c r="AM72" s="696"/>
      <c r="AN72" s="314"/>
      <c r="AO72" s="702"/>
      <c r="AP72" s="696"/>
    </row>
    <row r="73" spans="1:42" s="180" customFormat="1" ht="12" customHeight="1" x14ac:dyDescent="0.25">
      <c r="A73" s="287"/>
      <c r="B73" s="287"/>
      <c r="C73" s="294" t="s">
        <v>78</v>
      </c>
      <c r="D73" s="328"/>
      <c r="E73" s="296" t="s">
        <v>79</v>
      </c>
      <c r="F73" s="321"/>
      <c r="G73" s="97"/>
      <c r="H73" s="298"/>
      <c r="I73" s="97"/>
      <c r="J73" s="299"/>
      <c r="K73" s="300"/>
      <c r="L73" s="97"/>
      <c r="M73" s="314"/>
      <c r="N73" s="329"/>
      <c r="O73" s="3"/>
      <c r="P73" s="314"/>
      <c r="Q73" s="329"/>
      <c r="R73" s="3"/>
      <c r="S73" s="314"/>
      <c r="T73" s="329"/>
      <c r="U73" s="3"/>
      <c r="V73" s="314"/>
      <c r="W73" s="329"/>
      <c r="X73" s="3"/>
      <c r="Y73" s="314"/>
      <c r="Z73" s="329"/>
      <c r="AA73" s="3"/>
      <c r="AB73" s="314"/>
      <c r="AC73" s="319"/>
      <c r="AD73" s="694"/>
      <c r="AE73" s="314"/>
      <c r="AF73" s="319"/>
      <c r="AG73" s="694"/>
      <c r="AH73" s="314"/>
      <c r="AI73" s="329"/>
      <c r="AJ73" s="3"/>
      <c r="AK73" s="314"/>
      <c r="AL73" s="319"/>
      <c r="AM73" s="694"/>
      <c r="AN73" s="314"/>
      <c r="AO73" s="319"/>
      <c r="AP73" s="694"/>
    </row>
    <row r="74" spans="1:42" s="180" customFormat="1" ht="12" customHeight="1" x14ac:dyDescent="0.25">
      <c r="A74" s="287"/>
      <c r="B74" s="287"/>
      <c r="C74" s="330" t="s">
        <v>80</v>
      </c>
      <c r="D74" s="324"/>
      <c r="E74" s="325" t="s">
        <v>100</v>
      </c>
      <c r="F74" s="326"/>
      <c r="G74" s="97"/>
      <c r="H74" s="298"/>
      <c r="I74" s="97"/>
      <c r="J74" s="299"/>
      <c r="K74" s="300"/>
      <c r="L74" s="97"/>
      <c r="M74" s="314"/>
      <c r="N74" s="331"/>
      <c r="O74" s="331">
        <f>O72*O73</f>
        <v>0</v>
      </c>
      <c r="P74" s="314"/>
      <c r="Q74" s="331"/>
      <c r="R74" s="331">
        <f>R72*R73</f>
        <v>0</v>
      </c>
      <c r="S74" s="314"/>
      <c r="T74" s="331"/>
      <c r="U74" s="331">
        <f>U72*U73</f>
        <v>0</v>
      </c>
      <c r="V74" s="314"/>
      <c r="W74" s="331"/>
      <c r="X74" s="331">
        <f>X72*X73</f>
        <v>0</v>
      </c>
      <c r="Y74" s="314"/>
      <c r="Z74" s="331"/>
      <c r="AA74" s="331">
        <f>AA72*AA73</f>
        <v>0</v>
      </c>
      <c r="AB74" s="314"/>
      <c r="AC74" s="703"/>
      <c r="AD74" s="697"/>
      <c r="AE74" s="314"/>
      <c r="AF74" s="703"/>
      <c r="AG74" s="697"/>
      <c r="AH74" s="314"/>
      <c r="AI74" s="331"/>
      <c r="AJ74" s="331">
        <f>AJ72*AJ73</f>
        <v>0</v>
      </c>
      <c r="AK74" s="314"/>
      <c r="AL74" s="703"/>
      <c r="AM74" s="697"/>
      <c r="AN74" s="314"/>
      <c r="AO74" s="703"/>
      <c r="AP74" s="697"/>
    </row>
    <row r="75" spans="1:42" s="180" customFormat="1" ht="12" customHeight="1" x14ac:dyDescent="0.25">
      <c r="A75" s="287"/>
      <c r="B75" s="287"/>
      <c r="C75" s="318" t="s">
        <v>81</v>
      </c>
      <c r="D75" s="311"/>
      <c r="E75" s="312" t="s">
        <v>108</v>
      </c>
      <c r="F75" s="313"/>
      <c r="G75" s="97"/>
      <c r="H75" s="298"/>
      <c r="I75" s="97"/>
      <c r="J75" s="299"/>
      <c r="K75" s="300"/>
      <c r="L75" s="97"/>
      <c r="M75" s="314"/>
      <c r="N75" s="319"/>
      <c r="O75" s="2"/>
      <c r="P75" s="314"/>
      <c r="Q75" s="319"/>
      <c r="R75" s="2"/>
      <c r="S75" s="314"/>
      <c r="T75" s="319"/>
      <c r="U75" s="2"/>
      <c r="V75" s="314"/>
      <c r="W75" s="319"/>
      <c r="X75" s="2"/>
      <c r="Y75" s="314"/>
      <c r="Z75" s="319"/>
      <c r="AA75" s="2"/>
      <c r="AB75" s="314"/>
      <c r="AC75" s="319"/>
      <c r="AD75" s="694"/>
      <c r="AE75" s="314"/>
      <c r="AF75" s="319"/>
      <c r="AG75" s="694"/>
      <c r="AH75" s="314"/>
      <c r="AI75" s="319"/>
      <c r="AJ75" s="2"/>
      <c r="AK75" s="314"/>
      <c r="AL75" s="319"/>
      <c r="AM75" s="694"/>
      <c r="AN75" s="314"/>
      <c r="AO75" s="319"/>
      <c r="AP75" s="694"/>
    </row>
    <row r="76" spans="1:42" s="180" customFormat="1" ht="12" customHeight="1" x14ac:dyDescent="0.25">
      <c r="C76" s="294" t="s">
        <v>82</v>
      </c>
      <c r="D76" s="332"/>
      <c r="E76" s="296" t="s">
        <v>101</v>
      </c>
      <c r="F76" s="321"/>
      <c r="G76" s="97"/>
      <c r="H76" s="298"/>
      <c r="I76" s="97"/>
      <c r="J76" s="299"/>
      <c r="K76" s="300"/>
      <c r="L76" s="97"/>
      <c r="M76" s="314"/>
      <c r="N76" s="334"/>
      <c r="O76" s="4"/>
      <c r="P76" s="445"/>
      <c r="Q76" s="334"/>
      <c r="R76" s="4"/>
      <c r="S76" s="445"/>
      <c r="T76" s="334"/>
      <c r="U76" s="4"/>
      <c r="V76" s="445"/>
      <c r="W76" s="334"/>
      <c r="X76" s="456"/>
      <c r="Y76" s="455"/>
      <c r="Z76" s="334"/>
      <c r="AA76" s="4"/>
      <c r="AB76" s="445"/>
      <c r="AC76" s="704"/>
      <c r="AD76" s="698"/>
      <c r="AE76" s="445"/>
      <c r="AF76" s="704"/>
      <c r="AG76" s="698"/>
      <c r="AH76" s="445"/>
      <c r="AI76" s="334"/>
      <c r="AJ76" s="4"/>
      <c r="AK76" s="445"/>
      <c r="AL76" s="704"/>
      <c r="AM76" s="698"/>
      <c r="AN76" s="445"/>
      <c r="AO76" s="704"/>
      <c r="AP76" s="698"/>
    </row>
    <row r="77" spans="1:42" ht="12" customHeight="1" thickBot="1" x14ac:dyDescent="0.3">
      <c r="A77" s="63"/>
      <c r="B77" s="63"/>
      <c r="C77" s="496" t="s">
        <v>34</v>
      </c>
      <c r="D77" s="497"/>
      <c r="E77" s="498" t="s">
        <v>142</v>
      </c>
      <c r="F77" s="499"/>
      <c r="H77" s="335"/>
      <c r="I77" s="97"/>
      <c r="J77" s="333"/>
      <c r="K77" s="336"/>
      <c r="M77" s="337"/>
      <c r="N77" s="500"/>
      <c r="O77" s="501">
        <f>O74*O75*O76</f>
        <v>0</v>
      </c>
      <c r="P77" s="337"/>
      <c r="Q77" s="502"/>
      <c r="R77" s="501">
        <f>R74*R75*R76</f>
        <v>0</v>
      </c>
      <c r="S77" s="337"/>
      <c r="T77" s="500"/>
      <c r="U77" s="501">
        <f>U74*U75*U76</f>
        <v>0</v>
      </c>
      <c r="V77" s="337"/>
      <c r="W77" s="500"/>
      <c r="X77" s="501">
        <f>X74*X75*X76</f>
        <v>0</v>
      </c>
      <c r="Y77" s="337"/>
      <c r="Z77" s="500"/>
      <c r="AA77" s="501">
        <f>AA74*AA75*AA76</f>
        <v>0</v>
      </c>
      <c r="AB77" s="337"/>
      <c r="AC77" s="705"/>
      <c r="AD77" s="699">
        <f>AD57</f>
        <v>0</v>
      </c>
      <c r="AE77" s="337"/>
      <c r="AF77" s="705"/>
      <c r="AG77" s="699">
        <f>AG57</f>
        <v>0</v>
      </c>
      <c r="AH77" s="337"/>
      <c r="AI77" s="502"/>
      <c r="AJ77" s="501">
        <f>AJ74*AJ75*AJ76</f>
        <v>0</v>
      </c>
      <c r="AK77" s="337"/>
      <c r="AL77" s="705"/>
      <c r="AM77" s="699">
        <f>AM57</f>
        <v>2.0000000000000003E-6</v>
      </c>
      <c r="AN77" s="337"/>
      <c r="AO77" s="705"/>
      <c r="AP77" s="699">
        <f>AP57</f>
        <v>0</v>
      </c>
    </row>
    <row r="78" spans="1:42" s="342" customFormat="1" ht="12" customHeight="1" x14ac:dyDescent="0.25">
      <c r="A78" s="145"/>
      <c r="B78" s="145"/>
      <c r="C78" s="338"/>
      <c r="D78" s="38"/>
      <c r="E78" s="35"/>
      <c r="F78" s="35"/>
      <c r="G78" s="16"/>
      <c r="H78" s="339"/>
      <c r="I78" s="97"/>
      <c r="J78" s="97"/>
      <c r="K78" s="339"/>
      <c r="L78" s="16"/>
      <c r="M78" s="16"/>
      <c r="N78" s="340"/>
      <c r="O78" s="339"/>
      <c r="P78" s="16"/>
      <c r="Q78" s="341"/>
      <c r="R78" s="339"/>
      <c r="S78" s="16"/>
      <c r="T78" s="340"/>
      <c r="U78" s="339"/>
      <c r="V78" s="16"/>
      <c r="W78" s="340"/>
      <c r="X78" s="339"/>
      <c r="Y78" s="16"/>
      <c r="Z78" s="340"/>
      <c r="AA78" s="339"/>
      <c r="AB78" s="16"/>
      <c r="AC78" s="341"/>
      <c r="AD78" s="339"/>
      <c r="AE78" s="16"/>
      <c r="AF78" s="341"/>
      <c r="AG78" s="339"/>
      <c r="AH78" s="16"/>
      <c r="AI78" s="341"/>
      <c r="AJ78" s="339"/>
      <c r="AK78" s="16"/>
      <c r="AL78" s="341"/>
      <c r="AM78" s="339"/>
      <c r="AN78" s="16"/>
      <c r="AO78" s="341"/>
      <c r="AP78" s="339"/>
    </row>
    <row r="79" spans="1:42" s="180" customFormat="1" ht="12" customHeight="1" thickBot="1" x14ac:dyDescent="0.35">
      <c r="A79" s="287"/>
      <c r="B79" s="287"/>
      <c r="C79" s="307"/>
      <c r="D79" s="343"/>
      <c r="E79" s="97"/>
      <c r="F79" s="97"/>
      <c r="G79" s="97"/>
      <c r="H79" s="97"/>
      <c r="I79" s="97"/>
      <c r="J79" s="97"/>
      <c r="K79" s="344" t="s">
        <v>15</v>
      </c>
      <c r="L79" s="97"/>
      <c r="M79" s="97"/>
      <c r="N79" s="345"/>
      <c r="O79" s="97"/>
      <c r="P79" s="97"/>
      <c r="Q79" s="345"/>
      <c r="R79" s="97"/>
      <c r="S79" s="97"/>
      <c r="T79" s="345"/>
      <c r="U79" s="97"/>
      <c r="V79" s="97"/>
      <c r="W79" s="345"/>
      <c r="X79" s="97"/>
      <c r="Y79" s="97"/>
      <c r="Z79" s="345"/>
      <c r="AA79" s="97"/>
      <c r="AB79" s="97"/>
      <c r="AC79" s="345"/>
      <c r="AD79" s="97"/>
      <c r="AE79" s="97"/>
      <c r="AF79" s="345"/>
      <c r="AG79" s="97"/>
      <c r="AH79" s="97"/>
      <c r="AI79" s="345"/>
      <c r="AJ79" s="97"/>
      <c r="AK79" s="97"/>
      <c r="AL79" s="345"/>
      <c r="AM79" s="97"/>
      <c r="AN79" s="97"/>
      <c r="AO79" s="345"/>
      <c r="AP79" s="97"/>
    </row>
    <row r="80" spans="1:42" s="180" customFormat="1" ht="16.5" customHeight="1" thickBot="1" x14ac:dyDescent="0.35">
      <c r="A80" s="522" t="s">
        <v>94</v>
      </c>
      <c r="B80" s="145"/>
      <c r="C80" s="491" t="s">
        <v>197</v>
      </c>
      <c r="D80" s="343"/>
      <c r="E80" s="97"/>
      <c r="F80" s="97"/>
      <c r="G80" s="97"/>
      <c r="H80" s="434" t="s">
        <v>156</v>
      </c>
      <c r="I80" s="97"/>
      <c r="J80" s="768"/>
      <c r="K80" s="769"/>
      <c r="L80" s="97"/>
      <c r="M80" s="97"/>
      <c r="N80" s="345"/>
      <c r="O80" s="129"/>
      <c r="P80" s="97"/>
      <c r="Q80" s="345"/>
      <c r="R80" s="129"/>
      <c r="S80" s="97"/>
      <c r="T80" s="345"/>
      <c r="U80" s="129"/>
      <c r="V80" s="97"/>
      <c r="W80" s="345"/>
      <c r="X80" s="129"/>
      <c r="Y80" s="97"/>
      <c r="Z80" s="345"/>
      <c r="AA80" s="129"/>
      <c r="AB80" s="97"/>
      <c r="AC80" s="345"/>
      <c r="AD80" s="129"/>
      <c r="AE80" s="97"/>
      <c r="AF80" s="345"/>
      <c r="AG80" s="129"/>
      <c r="AH80" s="97"/>
      <c r="AI80" s="345"/>
      <c r="AJ80" s="129"/>
      <c r="AK80" s="97"/>
      <c r="AL80" s="345"/>
      <c r="AM80" s="129"/>
      <c r="AN80" s="97"/>
      <c r="AO80" s="345"/>
      <c r="AP80" s="129"/>
    </row>
    <row r="81" spans="1:42" s="21" customFormat="1" ht="5.0999999999999996" customHeight="1" thickBot="1" x14ac:dyDescent="0.35">
      <c r="A81" s="63"/>
      <c r="B81" s="63"/>
      <c r="C81" s="31"/>
      <c r="D81" s="69"/>
      <c r="E81" s="69"/>
      <c r="F81" s="70"/>
      <c r="G81" s="64"/>
      <c r="H81" s="64"/>
      <c r="I81" s="64"/>
      <c r="J81" s="64"/>
      <c r="K81" s="65"/>
      <c r="L81" s="64"/>
      <c r="M81" s="71"/>
      <c r="N81" s="285"/>
      <c r="O81" s="73"/>
      <c r="P81" s="71"/>
      <c r="Q81" s="285"/>
      <c r="R81" s="73"/>
      <c r="S81" s="71"/>
      <c r="T81" s="285"/>
      <c r="U81" s="73"/>
      <c r="V81" s="71"/>
      <c r="W81" s="285"/>
      <c r="X81" s="73"/>
      <c r="Y81" s="71"/>
      <c r="Z81" s="285"/>
      <c r="AA81" s="73"/>
      <c r="AB81" s="71"/>
      <c r="AC81" s="285"/>
      <c r="AD81" s="73"/>
      <c r="AE81" s="71"/>
      <c r="AF81" s="285"/>
      <c r="AG81" s="73"/>
      <c r="AH81" s="71"/>
      <c r="AI81" s="285"/>
      <c r="AJ81" s="73"/>
      <c r="AK81" s="71"/>
      <c r="AL81" s="285"/>
      <c r="AM81" s="73"/>
      <c r="AN81" s="71"/>
      <c r="AO81" s="285"/>
      <c r="AP81" s="73"/>
    </row>
    <row r="82" spans="1:42" s="180" customFormat="1" ht="12" customHeight="1" x14ac:dyDescent="0.3">
      <c r="A82" s="287"/>
      <c r="B82" s="287"/>
      <c r="C82" s="346" t="s">
        <v>83</v>
      </c>
      <c r="D82" s="113"/>
      <c r="E82" s="347" t="s">
        <v>174</v>
      </c>
      <c r="F82" s="348"/>
      <c r="G82" s="97"/>
      <c r="H82" s="435">
        <f>K82+O82+R82+U82+X82+AA82+AD82+AG82+AJ82+AM82+AP82</f>
        <v>2.0000000000000003E-6</v>
      </c>
      <c r="I82" s="97"/>
      <c r="J82" s="534"/>
      <c r="K82" s="535">
        <f>(O82+R82+U82+X82+AA82+AD82+AG82+AJ82+AM82+AP82)*K80</f>
        <v>0</v>
      </c>
      <c r="L82" s="97"/>
      <c r="M82" s="349"/>
      <c r="N82" s="350"/>
      <c r="O82" s="350">
        <f>O77</f>
        <v>0</v>
      </c>
      <c r="P82" s="349"/>
      <c r="Q82" s="350"/>
      <c r="R82" s="350">
        <f>R77</f>
        <v>0</v>
      </c>
      <c r="S82" s="349"/>
      <c r="T82" s="350"/>
      <c r="U82" s="350">
        <f>U77</f>
        <v>0</v>
      </c>
      <c r="V82" s="349"/>
      <c r="W82" s="350"/>
      <c r="X82" s="350">
        <f>X77</f>
        <v>0</v>
      </c>
      <c r="Y82" s="349"/>
      <c r="Z82" s="350"/>
      <c r="AA82" s="350">
        <f>AA77</f>
        <v>0</v>
      </c>
      <c r="AB82" s="349"/>
      <c r="AC82" s="350"/>
      <c r="AD82" s="350">
        <f>AD77</f>
        <v>0</v>
      </c>
      <c r="AE82" s="349"/>
      <c r="AF82" s="350"/>
      <c r="AG82" s="350">
        <f>AG77</f>
        <v>0</v>
      </c>
      <c r="AH82" s="349"/>
      <c r="AI82" s="350"/>
      <c r="AJ82" s="350">
        <f>AJ77</f>
        <v>0</v>
      </c>
      <c r="AK82" s="349"/>
      <c r="AL82" s="350"/>
      <c r="AM82" s="350">
        <f>AM77</f>
        <v>2.0000000000000003E-6</v>
      </c>
      <c r="AN82" s="349"/>
      <c r="AO82" s="350"/>
      <c r="AP82" s="350">
        <f>AP77</f>
        <v>0</v>
      </c>
    </row>
    <row r="83" spans="1:42" s="129" customFormat="1" ht="12" customHeight="1" x14ac:dyDescent="0.3">
      <c r="A83" s="351"/>
      <c r="B83" s="351"/>
      <c r="C83" s="352" t="s">
        <v>83</v>
      </c>
      <c r="D83" s="120"/>
      <c r="E83" s="206" t="s">
        <v>35</v>
      </c>
      <c r="F83" s="353"/>
      <c r="H83" s="436">
        <f>K83+O83+R83+U83+X83+AA83+AD83+AG83+AJ83+AM83+AP83</f>
        <v>0</v>
      </c>
      <c r="J83" s="433"/>
      <c r="K83" s="536">
        <f>O83+R83+U83+X83+AA83+AD83+AG83+AJ83+AM83+AP83</f>
        <v>0</v>
      </c>
      <c r="M83" s="355"/>
      <c r="N83" s="356"/>
      <c r="O83" s="5"/>
      <c r="P83" s="355"/>
      <c r="Q83" s="356"/>
      <c r="R83" s="5"/>
      <c r="S83" s="355"/>
      <c r="T83" s="356"/>
      <c r="U83" s="5"/>
      <c r="V83" s="355"/>
      <c r="W83" s="356"/>
      <c r="X83" s="5"/>
      <c r="Y83" s="355"/>
      <c r="Z83" s="356"/>
      <c r="AA83" s="5"/>
      <c r="AB83" s="355"/>
      <c r="AC83" s="356"/>
      <c r="AD83" s="5"/>
      <c r="AE83" s="355"/>
      <c r="AF83" s="356"/>
      <c r="AG83" s="5"/>
      <c r="AH83" s="355"/>
      <c r="AI83" s="356"/>
      <c r="AJ83" s="5"/>
      <c r="AK83" s="355"/>
      <c r="AL83" s="356"/>
      <c r="AM83" s="5"/>
      <c r="AN83" s="355"/>
      <c r="AO83" s="356"/>
      <c r="AP83" s="5"/>
    </row>
    <row r="84" spans="1:42" s="23" customFormat="1" ht="12" customHeight="1" x14ac:dyDescent="0.3">
      <c r="C84" s="503" t="s">
        <v>34</v>
      </c>
      <c r="D84" s="504"/>
      <c r="E84" s="505" t="s">
        <v>157</v>
      </c>
      <c r="F84" s="506"/>
      <c r="G84" s="25"/>
      <c r="H84" s="507">
        <f>SUM(H82:H83)</f>
        <v>2.0000000000000003E-6</v>
      </c>
      <c r="I84" s="97"/>
      <c r="J84" s="525"/>
      <c r="K84" s="537">
        <f>SUM(K82:K83)</f>
        <v>0</v>
      </c>
      <c r="L84" s="25"/>
      <c r="M84" s="357"/>
      <c r="N84" s="508"/>
      <c r="O84" s="509">
        <f>SUM(O82:O83)</f>
        <v>0</v>
      </c>
      <c r="P84" s="463"/>
      <c r="Q84" s="508"/>
      <c r="R84" s="509">
        <f>SUM(R82:R83)</f>
        <v>0</v>
      </c>
      <c r="S84" s="357"/>
      <c r="T84" s="508"/>
      <c r="U84" s="509">
        <f>SUM(U82:U83)</f>
        <v>0</v>
      </c>
      <c r="V84" s="357"/>
      <c r="W84" s="508"/>
      <c r="X84" s="509">
        <f>SUM(X82:X83)</f>
        <v>0</v>
      </c>
      <c r="Y84" s="357"/>
      <c r="Z84" s="508"/>
      <c r="AA84" s="509">
        <f>SUM(AA82:AA83)</f>
        <v>0</v>
      </c>
      <c r="AB84" s="357"/>
      <c r="AC84" s="508"/>
      <c r="AD84" s="509">
        <f>SUM(AD82:AD83)</f>
        <v>0</v>
      </c>
      <c r="AE84" s="357"/>
      <c r="AF84" s="508"/>
      <c r="AG84" s="509">
        <f>SUM(AG82:AG83)</f>
        <v>0</v>
      </c>
      <c r="AH84" s="357"/>
      <c r="AI84" s="508"/>
      <c r="AJ84" s="509">
        <f>SUM(AJ82:AJ83)</f>
        <v>0</v>
      </c>
      <c r="AK84" s="357"/>
      <c r="AL84" s="508"/>
      <c r="AM84" s="509">
        <f>SUM(AM82:AM83)</f>
        <v>2.0000000000000003E-6</v>
      </c>
      <c r="AN84" s="357"/>
      <c r="AO84" s="508"/>
      <c r="AP84" s="509">
        <f>SUM(AP82:AP83)</f>
        <v>0</v>
      </c>
    </row>
    <row r="85" spans="1:42" s="97" customFormat="1" ht="12" customHeight="1" x14ac:dyDescent="0.3">
      <c r="C85" s="358" t="s">
        <v>86</v>
      </c>
      <c r="D85" s="120"/>
      <c r="E85" s="206" t="s">
        <v>123</v>
      </c>
      <c r="F85" s="359">
        <v>7.6999999999999999E-2</v>
      </c>
      <c r="G85" s="360"/>
      <c r="H85" s="437">
        <f>H84*F85</f>
        <v>1.5400000000000003E-7</v>
      </c>
      <c r="J85" s="538"/>
      <c r="K85" s="539">
        <f>$F$85*K84</f>
        <v>0</v>
      </c>
      <c r="M85" s="314"/>
      <c r="N85" s="361"/>
      <c r="O85" s="361">
        <f>$F$85*O84</f>
        <v>0</v>
      </c>
      <c r="P85" s="314"/>
      <c r="Q85" s="361"/>
      <c r="R85" s="361">
        <f>$F$85*R84</f>
        <v>0</v>
      </c>
      <c r="S85" s="314"/>
      <c r="T85" s="361"/>
      <c r="U85" s="361">
        <f>$F$85*U84</f>
        <v>0</v>
      </c>
      <c r="V85" s="314"/>
      <c r="W85" s="361"/>
      <c r="X85" s="361">
        <f>$F$85*X84</f>
        <v>0</v>
      </c>
      <c r="Y85" s="314"/>
      <c r="Z85" s="361"/>
      <c r="AA85" s="361">
        <f>$F$85*AA84</f>
        <v>0</v>
      </c>
      <c r="AB85" s="314"/>
      <c r="AC85" s="361"/>
      <c r="AD85" s="361">
        <f>$F$85*AD84</f>
        <v>0</v>
      </c>
      <c r="AE85" s="314"/>
      <c r="AF85" s="361"/>
      <c r="AG85" s="361">
        <f>$F$85*AG84</f>
        <v>0</v>
      </c>
      <c r="AH85" s="314"/>
      <c r="AI85" s="361"/>
      <c r="AJ85" s="361">
        <f>$F$85*AJ84</f>
        <v>0</v>
      </c>
      <c r="AK85" s="314"/>
      <c r="AL85" s="361"/>
      <c r="AM85" s="361">
        <f>$F$85*AM84</f>
        <v>1.5400000000000003E-7</v>
      </c>
      <c r="AN85" s="314"/>
      <c r="AO85" s="361"/>
      <c r="AP85" s="361">
        <f>$F$85*AP84</f>
        <v>0</v>
      </c>
    </row>
    <row r="86" spans="1:42" ht="12" customHeight="1" thickBot="1" x14ac:dyDescent="0.3">
      <c r="A86" s="63"/>
      <c r="B86" s="63"/>
      <c r="C86" s="527" t="s">
        <v>34</v>
      </c>
      <c r="D86" s="528"/>
      <c r="E86" s="529" t="s">
        <v>158</v>
      </c>
      <c r="F86" s="530"/>
      <c r="H86" s="531">
        <f>SUM(H84:H85)</f>
        <v>2.1540000000000005E-6</v>
      </c>
      <c r="I86" s="97"/>
      <c r="J86" s="540"/>
      <c r="K86" s="561">
        <f>SUM(K84:K85)</f>
        <v>0</v>
      </c>
      <c r="M86" s="337"/>
      <c r="N86" s="532"/>
      <c r="O86" s="533">
        <f>SUM(O84:O85)</f>
        <v>0</v>
      </c>
      <c r="P86" s="337"/>
      <c r="Q86" s="532"/>
      <c r="R86" s="533">
        <f>SUM(R84:R85)</f>
        <v>0</v>
      </c>
      <c r="S86" s="337"/>
      <c r="T86" s="532"/>
      <c r="U86" s="533">
        <f>SUM(U84:U85)</f>
        <v>0</v>
      </c>
      <c r="V86" s="337"/>
      <c r="W86" s="532"/>
      <c r="X86" s="533">
        <f>SUM(X84:X85)</f>
        <v>0</v>
      </c>
      <c r="Y86" s="337"/>
      <c r="Z86" s="532"/>
      <c r="AA86" s="533">
        <f>SUM(AA84:AA85)</f>
        <v>0</v>
      </c>
      <c r="AB86" s="337"/>
      <c r="AC86" s="532"/>
      <c r="AD86" s="533">
        <f>SUM(AD84:AD85)</f>
        <v>0</v>
      </c>
      <c r="AE86" s="337"/>
      <c r="AF86" s="532"/>
      <c r="AG86" s="533">
        <f>SUM(AG84:AG85)</f>
        <v>0</v>
      </c>
      <c r="AH86" s="337"/>
      <c r="AI86" s="532"/>
      <c r="AJ86" s="533">
        <f>SUM(AJ84:AJ85)</f>
        <v>0</v>
      </c>
      <c r="AK86" s="337"/>
      <c r="AL86" s="532"/>
      <c r="AM86" s="533">
        <f>SUM(AM84:AM85)</f>
        <v>2.1540000000000005E-6</v>
      </c>
      <c r="AN86" s="337"/>
      <c r="AO86" s="532"/>
      <c r="AP86" s="533">
        <f>SUM(AP84:AP85)</f>
        <v>0</v>
      </c>
    </row>
    <row r="87" spans="1:42" s="342" customFormat="1" ht="12" customHeight="1" x14ac:dyDescent="0.25">
      <c r="A87" s="145"/>
      <c r="B87" s="145"/>
      <c r="C87" s="338"/>
      <c r="D87" s="38"/>
      <c r="E87" s="35"/>
      <c r="F87" s="35"/>
      <c r="G87" s="16"/>
      <c r="H87" s="339"/>
      <c r="I87" s="97"/>
      <c r="J87" s="341"/>
      <c r="K87" s="362"/>
      <c r="L87" s="16"/>
      <c r="M87" s="16"/>
      <c r="N87" s="341"/>
      <c r="O87" s="339"/>
      <c r="P87" s="16"/>
      <c r="Q87" s="341"/>
      <c r="R87" s="339"/>
      <c r="S87" s="16"/>
      <c r="T87" s="341"/>
      <c r="U87" s="339"/>
      <c r="V87" s="16"/>
      <c r="W87" s="341"/>
      <c r="X87" s="339"/>
      <c r="Y87" s="16"/>
      <c r="Z87" s="341"/>
      <c r="AA87" s="339"/>
      <c r="AB87" s="16"/>
      <c r="AC87" s="341"/>
      <c r="AD87" s="339"/>
      <c r="AE87" s="16"/>
      <c r="AF87" s="341"/>
      <c r="AG87" s="339"/>
      <c r="AH87" s="16"/>
      <c r="AI87" s="341"/>
      <c r="AJ87" s="339"/>
      <c r="AK87" s="16"/>
      <c r="AL87" s="341"/>
      <c r="AM87" s="339"/>
      <c r="AN87" s="16"/>
      <c r="AO87" s="341"/>
      <c r="AP87" s="339"/>
    </row>
    <row r="88" spans="1:42" s="342" customFormat="1" ht="12" customHeight="1" x14ac:dyDescent="0.25">
      <c r="A88" s="145"/>
      <c r="B88" s="145"/>
      <c r="C88" s="338"/>
      <c r="D88" s="38"/>
      <c r="E88" s="35"/>
      <c r="F88" s="35"/>
      <c r="G88" s="16"/>
      <c r="H88" s="339"/>
      <c r="I88" s="97"/>
      <c r="J88" s="341"/>
      <c r="K88" s="362"/>
      <c r="L88" s="16"/>
      <c r="M88" s="16"/>
      <c r="N88" s="341"/>
      <c r="O88" s="339"/>
      <c r="P88" s="16"/>
      <c r="Q88" s="341"/>
      <c r="R88" s="339"/>
      <c r="S88" s="16"/>
      <c r="T88" s="341"/>
      <c r="U88" s="339"/>
      <c r="V88" s="16"/>
      <c r="W88" s="341"/>
      <c r="X88" s="339"/>
      <c r="Y88" s="16"/>
      <c r="Z88" s="341"/>
      <c r="AA88" s="339"/>
      <c r="AB88" s="16"/>
      <c r="AC88" s="341"/>
      <c r="AD88" s="339"/>
      <c r="AE88" s="16"/>
      <c r="AF88" s="341"/>
      <c r="AG88" s="339"/>
      <c r="AH88" s="16"/>
      <c r="AI88" s="341"/>
      <c r="AJ88" s="339"/>
      <c r="AK88" s="16"/>
      <c r="AL88" s="341"/>
      <c r="AM88" s="339"/>
      <c r="AN88" s="16"/>
      <c r="AO88" s="341"/>
      <c r="AP88" s="339"/>
    </row>
    <row r="89" spans="1:42" s="366" customFormat="1" ht="12" customHeight="1" thickBot="1" x14ac:dyDescent="0.35">
      <c r="A89" s="363"/>
      <c r="B89" s="363"/>
      <c r="C89" s="364"/>
      <c r="D89" s="164"/>
      <c r="E89" s="364"/>
      <c r="F89" s="21"/>
      <c r="G89" s="307"/>
      <c r="H89" s="23"/>
      <c r="I89" s="97"/>
      <c r="J89" s="97"/>
      <c r="K89" s="344" t="s">
        <v>15</v>
      </c>
      <c r="L89" s="97"/>
      <c r="M89" s="23"/>
      <c r="N89" s="365"/>
      <c r="O89" s="23"/>
      <c r="P89" s="23"/>
      <c r="Q89" s="365"/>
      <c r="R89" s="23"/>
      <c r="S89" s="23"/>
      <c r="T89" s="365"/>
      <c r="U89" s="23"/>
      <c r="V89" s="23"/>
      <c r="W89" s="365"/>
      <c r="X89" s="23"/>
      <c r="Y89" s="23"/>
      <c r="Z89" s="365"/>
      <c r="AA89" s="23"/>
      <c r="AB89" s="23"/>
      <c r="AC89" s="365"/>
      <c r="AD89" s="23"/>
      <c r="AE89" s="23"/>
      <c r="AF89" s="365"/>
      <c r="AG89" s="23"/>
      <c r="AH89" s="23"/>
      <c r="AI89" s="365"/>
      <c r="AJ89" s="23"/>
      <c r="AK89" s="23"/>
      <c r="AL89" s="365"/>
      <c r="AM89" s="23"/>
      <c r="AN89" s="23"/>
      <c r="AO89" s="365"/>
      <c r="AP89" s="23"/>
    </row>
    <row r="90" spans="1:42" s="366" customFormat="1" ht="16.5" thickBot="1" x14ac:dyDescent="0.25">
      <c r="A90" s="523" t="s">
        <v>95</v>
      </c>
      <c r="B90" s="363"/>
      <c r="C90" s="465" t="s">
        <v>198</v>
      </c>
      <c r="D90" s="489"/>
      <c r="E90" s="169"/>
      <c r="F90" s="490"/>
      <c r="G90" s="307"/>
      <c r="H90" s="434" t="s">
        <v>156</v>
      </c>
      <c r="I90" s="97"/>
      <c r="J90" s="709"/>
      <c r="K90" s="710">
        <f>K80</f>
        <v>0</v>
      </c>
      <c r="L90" s="97"/>
      <c r="M90" s="23"/>
      <c r="N90" s="365"/>
      <c r="O90" s="23"/>
      <c r="P90" s="23"/>
      <c r="Q90" s="365"/>
      <c r="R90" s="23"/>
      <c r="S90" s="23"/>
      <c r="T90" s="365"/>
      <c r="U90" s="23"/>
      <c r="V90" s="23"/>
      <c r="W90" s="365"/>
      <c r="X90" s="23"/>
      <c r="Y90" s="23"/>
      <c r="Z90" s="365"/>
      <c r="AA90" s="23"/>
      <c r="AB90" s="23"/>
      <c r="AC90" s="365"/>
      <c r="AD90" s="23"/>
      <c r="AE90" s="23"/>
      <c r="AF90" s="365"/>
      <c r="AG90" s="23"/>
      <c r="AH90" s="23"/>
      <c r="AI90" s="365"/>
      <c r="AJ90" s="23"/>
      <c r="AK90" s="23"/>
      <c r="AL90" s="365"/>
      <c r="AM90" s="23"/>
      <c r="AN90" s="23"/>
      <c r="AO90" s="365"/>
      <c r="AP90" s="23"/>
    </row>
    <row r="91" spans="1:42" s="21" customFormat="1" ht="5.0999999999999996" customHeight="1" thickBot="1" x14ac:dyDescent="0.35">
      <c r="A91" s="63"/>
      <c r="B91" s="63"/>
      <c r="C91" s="31"/>
      <c r="D91" s="69"/>
      <c r="E91" s="69"/>
      <c r="F91" s="70"/>
      <c r="G91" s="64"/>
      <c r="H91" s="64"/>
      <c r="I91" s="64"/>
      <c r="J91" s="64"/>
      <c r="K91" s="65"/>
      <c r="L91" s="64"/>
      <c r="M91" s="71"/>
      <c r="N91" s="285"/>
      <c r="O91" s="68"/>
      <c r="P91" s="71"/>
      <c r="Q91" s="285"/>
      <c r="R91" s="73"/>
      <c r="S91" s="71"/>
      <c r="T91" s="285"/>
      <c r="U91" s="73"/>
      <c r="V91" s="71"/>
      <c r="W91" s="285"/>
      <c r="X91" s="73"/>
      <c r="Y91" s="71"/>
      <c r="Z91" s="285"/>
      <c r="AA91" s="73"/>
      <c r="AB91" s="71"/>
      <c r="AC91" s="285"/>
      <c r="AD91" s="73"/>
      <c r="AE91" s="71"/>
      <c r="AF91" s="285"/>
      <c r="AG91" s="73"/>
      <c r="AH91" s="71"/>
      <c r="AI91" s="285"/>
      <c r="AJ91" s="73"/>
      <c r="AK91" s="71"/>
      <c r="AL91" s="285"/>
      <c r="AM91" s="73"/>
      <c r="AN91" s="71"/>
      <c r="AO91" s="285"/>
      <c r="AP91" s="73"/>
    </row>
    <row r="92" spans="1:42" s="366" customFormat="1" ht="12" customHeight="1" x14ac:dyDescent="0.3">
      <c r="A92" s="363"/>
      <c r="B92" s="363"/>
      <c r="C92" s="367" t="s">
        <v>37</v>
      </c>
      <c r="D92" s="112"/>
      <c r="E92" s="368" t="s">
        <v>38</v>
      </c>
      <c r="F92" s="114"/>
      <c r="G92" s="307"/>
      <c r="H92" s="438">
        <f t="shared" ref="H92:H98" si="6">K92+O92+R92+U92+X92+AA92+AD92+AG92+AJ92+AM92+AP92</f>
        <v>0</v>
      </c>
      <c r="I92" s="97"/>
      <c r="J92" s="541"/>
      <c r="K92" s="542">
        <f>(O92+R92+U92+X92+AA92+AD92+AG92+AJ92+AM92+AP92)*K90</f>
        <v>0</v>
      </c>
      <c r="L92" s="97"/>
      <c r="M92" s="451"/>
      <c r="N92" s="369"/>
      <c r="O92" s="11">
        <f>IF(ISERROR(O84/O57*O34),0,O84/O57*O34)</f>
        <v>0</v>
      </c>
      <c r="P92" s="447"/>
      <c r="Q92" s="369"/>
      <c r="R92" s="11">
        <f>IF(ISERROR(R84/R57*R34),0,R84/R57*R34)</f>
        <v>0</v>
      </c>
      <c r="S92" s="447"/>
      <c r="T92" s="369"/>
      <c r="U92" s="11">
        <f>IF(ISERROR(U84/U57*U34),0,U84/U57*U34)</f>
        <v>0</v>
      </c>
      <c r="V92" s="447"/>
      <c r="W92" s="369"/>
      <c r="X92" s="11">
        <f>IF(ISERROR(X84/X57*X34),0,X84/X57*X34)</f>
        <v>0</v>
      </c>
      <c r="Y92" s="447"/>
      <c r="Z92" s="369"/>
      <c r="AA92" s="11">
        <f>IF(ISERROR(AA84/AA57*AA34),0,AA84/AA57*AA34)</f>
        <v>0</v>
      </c>
      <c r="AB92" s="449"/>
      <c r="AC92" s="369"/>
      <c r="AD92" s="11">
        <f>IF(ISERROR(AD84/AD57*AD34),0,AD84/AD57*AD34)</f>
        <v>0</v>
      </c>
      <c r="AE92" s="449"/>
      <c r="AF92" s="369"/>
      <c r="AG92" s="11">
        <f>IF(ISERROR(AG84/AG57*AG34),0,AG84/AG57*AG34)</f>
        <v>0</v>
      </c>
      <c r="AH92" s="449"/>
      <c r="AI92" s="369"/>
      <c r="AJ92" s="11">
        <f>IF(ISERROR(AJ84/AJ57*AJ34),0,AJ84/AJ57*AJ34)</f>
        <v>0</v>
      </c>
      <c r="AK92" s="449"/>
      <c r="AL92" s="369"/>
      <c r="AM92" s="11">
        <f>IF(ISERROR(AM84/AM57*AM34),0,AM84/AM57*AM34)</f>
        <v>0</v>
      </c>
      <c r="AN92" s="449"/>
      <c r="AO92" s="369"/>
      <c r="AP92" s="11">
        <f>IF(ISERROR(AP84/AP57*AP34),0,AP84/AP57*AP34)</f>
        <v>0</v>
      </c>
    </row>
    <row r="93" spans="1:42" s="366" customFormat="1" ht="12" customHeight="1" x14ac:dyDescent="0.3">
      <c r="A93" s="363"/>
      <c r="B93" s="363"/>
      <c r="C93" s="370" t="s">
        <v>45</v>
      </c>
      <c r="D93" s="371"/>
      <c r="E93" s="372" t="s">
        <v>46</v>
      </c>
      <c r="F93" s="373"/>
      <c r="G93" s="307"/>
      <c r="H93" s="439">
        <f t="shared" si="6"/>
        <v>0</v>
      </c>
      <c r="I93" s="97"/>
      <c r="J93" s="541"/>
      <c r="K93" s="542">
        <f>(O93+R93+U93+X93+AA93+AD93+AG93+AJ93+AM93+AP93)*K90</f>
        <v>0</v>
      </c>
      <c r="L93" s="97"/>
      <c r="M93" s="357"/>
      <c r="N93" s="369"/>
      <c r="O93" s="11">
        <f>IF(ISERROR(O84/O57*O38),0,O84/O57*O38)</f>
        <v>0</v>
      </c>
      <c r="P93" s="23"/>
      <c r="Q93" s="369"/>
      <c r="R93" s="11">
        <f>IF(ISERROR(R84/R57*R38),0,R84/R57*R38)</f>
        <v>0</v>
      </c>
      <c r="S93" s="23"/>
      <c r="T93" s="429"/>
      <c r="U93" s="427">
        <f>IF(ISERROR(U84/U57*U38),0,U84/U57*U38)</f>
        <v>0</v>
      </c>
      <c r="V93" s="23"/>
      <c r="W93" s="429"/>
      <c r="X93" s="427">
        <f>IF(ISERROR(X84/X57*X38),0,X84/X57*X38)</f>
        <v>0</v>
      </c>
      <c r="Y93" s="23"/>
      <c r="Z93" s="429"/>
      <c r="AA93" s="427">
        <f>IF(ISERROR(AA84/AA57*AA38),0,AA84/AA57*AA38)</f>
        <v>0</v>
      </c>
      <c r="AB93" s="23"/>
      <c r="AC93" s="369"/>
      <c r="AD93" s="11">
        <f>IF(ISERROR(AD84/AD57*AD38),0,AD84/AD57*AD38)</f>
        <v>0</v>
      </c>
      <c r="AE93" s="23"/>
      <c r="AF93" s="369"/>
      <c r="AG93" s="11">
        <f>IF(ISERROR(AG84/AG57*AG38),0,AG84/AG57*AG38)</f>
        <v>0</v>
      </c>
      <c r="AH93" s="23"/>
      <c r="AI93" s="369"/>
      <c r="AJ93" s="11">
        <f>IF(ISERROR(AJ84/AJ57*AJ38),0,AJ84/AJ57*AJ38)</f>
        <v>0</v>
      </c>
      <c r="AK93" s="23"/>
      <c r="AL93" s="369"/>
      <c r="AM93" s="11">
        <f>IF(ISERROR(AM84/AM57*AM38),0,AM84/AM57*AM38)</f>
        <v>0</v>
      </c>
      <c r="AN93" s="23"/>
      <c r="AO93" s="369"/>
      <c r="AP93" s="11">
        <f>IF(ISERROR(AP84/AP57*AP38),0,AP84/AP57*AP38)</f>
        <v>0</v>
      </c>
    </row>
    <row r="94" spans="1:42" s="366" customFormat="1" ht="12" customHeight="1" x14ac:dyDescent="0.3">
      <c r="A94" s="363"/>
      <c r="B94" s="363"/>
      <c r="C94" s="374" t="s">
        <v>49</v>
      </c>
      <c r="D94" s="119"/>
      <c r="E94" s="375" t="s">
        <v>88</v>
      </c>
      <c r="F94" s="121"/>
      <c r="G94" s="307"/>
      <c r="H94" s="440">
        <f t="shared" si="6"/>
        <v>0</v>
      </c>
      <c r="I94" s="97"/>
      <c r="J94" s="541"/>
      <c r="K94" s="542">
        <f>(O94+R94+U94+X94+AA94+AD94+AG94+AJ94+AM94+AP94)*K90</f>
        <v>0</v>
      </c>
      <c r="L94" s="97"/>
      <c r="M94" s="357"/>
      <c r="N94" s="369"/>
      <c r="O94" s="11">
        <f>IF(ISERROR(O84/O57*O42),0,O84/O57*O42)</f>
        <v>0</v>
      </c>
      <c r="P94" s="23"/>
      <c r="Q94" s="369"/>
      <c r="R94" s="11">
        <f>IF(ISERROR(R84/R57*R42),0,R84/R57*R42)</f>
        <v>0</v>
      </c>
      <c r="S94" s="23"/>
      <c r="T94" s="430"/>
      <c r="U94" s="428">
        <f>IF(ISERROR(U84/U57*U42),0,U84/U57*U42)</f>
        <v>0</v>
      </c>
      <c r="V94" s="23"/>
      <c r="W94" s="430"/>
      <c r="X94" s="428">
        <f>IF(ISERROR(X84/X57*X42),0,X84/X57*X42)</f>
        <v>0</v>
      </c>
      <c r="Y94" s="23"/>
      <c r="Z94" s="430"/>
      <c r="AA94" s="428">
        <f>IF(ISERROR(AA84/AA57*AA42),0,AA84/AA57*AA42)</f>
        <v>0</v>
      </c>
      <c r="AB94" s="23"/>
      <c r="AC94" s="369"/>
      <c r="AD94" s="11">
        <f>IF(ISERROR(AD84/AD57*AD42),0,AD84/AD57*AD42)</f>
        <v>0</v>
      </c>
      <c r="AE94" s="23"/>
      <c r="AF94" s="369"/>
      <c r="AG94" s="11">
        <f>IF(ISERROR(AG84/AG57*AG42),0,AG84/AG57*AG42)</f>
        <v>0</v>
      </c>
      <c r="AH94" s="23"/>
      <c r="AI94" s="369"/>
      <c r="AJ94" s="11">
        <f>IF(ISERROR(AJ84/AJ57*AJ42),0,AJ84/AJ57*AJ42)</f>
        <v>0</v>
      </c>
      <c r="AK94" s="23"/>
      <c r="AL94" s="369"/>
      <c r="AM94" s="11">
        <f>IF(ISERROR(AM84/AM57*AM42),0,AM84/AM57*AM42)</f>
        <v>0</v>
      </c>
      <c r="AN94" s="23"/>
      <c r="AO94" s="369"/>
      <c r="AP94" s="11">
        <f>IF(ISERROR(AP84/AP57*AP42),0,AP84/AP57*AP42)</f>
        <v>0</v>
      </c>
    </row>
    <row r="95" spans="1:42" s="366" customFormat="1" ht="12" customHeight="1" x14ac:dyDescent="0.3">
      <c r="A95" s="363"/>
      <c r="B95" s="363"/>
      <c r="C95" s="367" t="s">
        <v>51</v>
      </c>
      <c r="D95" s="112"/>
      <c r="E95" s="368" t="s">
        <v>103</v>
      </c>
      <c r="F95" s="114"/>
      <c r="G95" s="307"/>
      <c r="H95" s="441">
        <f t="shared" si="6"/>
        <v>1.0000000000000002E-6</v>
      </c>
      <c r="I95" s="97"/>
      <c r="J95" s="543"/>
      <c r="K95" s="544">
        <f>(O95+R95+U95+X95+AA95+AD95+AG95+AJ95+AM95+AP95)*K90</f>
        <v>0</v>
      </c>
      <c r="L95" s="97"/>
      <c r="M95" s="357"/>
      <c r="N95" s="376"/>
      <c r="O95" s="377">
        <f>IF(ISERROR(O84/O57*O43),0,O84/O57*O43)</f>
        <v>0</v>
      </c>
      <c r="P95" s="23"/>
      <c r="Q95" s="376"/>
      <c r="R95" s="377">
        <f>IF(ISERROR(R84/R57*R43),0,R84/R57*R43)</f>
        <v>0</v>
      </c>
      <c r="S95" s="23"/>
      <c r="T95" s="376"/>
      <c r="U95" s="377">
        <f>IF(ISERROR(U84/U57*U43),0,U84/U57*U43)</f>
        <v>0</v>
      </c>
      <c r="V95" s="23"/>
      <c r="W95" s="376"/>
      <c r="X95" s="377">
        <f>IF(ISERROR(X84/X57*X43),0,X84/X57*X43)</f>
        <v>0</v>
      </c>
      <c r="Y95" s="23"/>
      <c r="Z95" s="376"/>
      <c r="AA95" s="377">
        <f>IF(ISERROR(AA84/AA57*AA43),0,AA84/AA57*AA43)</f>
        <v>0</v>
      </c>
      <c r="AB95" s="23"/>
      <c r="AC95" s="376"/>
      <c r="AD95" s="377">
        <f>IF(ISERROR(AD84/AD57*AD43),0,AD84/AD57*AD43)</f>
        <v>0</v>
      </c>
      <c r="AE95" s="23"/>
      <c r="AF95" s="376"/>
      <c r="AG95" s="377">
        <f>IF(ISERROR(AG84/AG57*AG43),0,AG84/AG57*AG43)</f>
        <v>0</v>
      </c>
      <c r="AH95" s="23"/>
      <c r="AI95" s="376"/>
      <c r="AJ95" s="377">
        <f>IF(ISERROR(AJ84/AJ57*AJ43),0,AJ84/AJ57*AJ43)</f>
        <v>0</v>
      </c>
      <c r="AK95" s="23"/>
      <c r="AL95" s="376"/>
      <c r="AM95" s="377">
        <f>IF(ISERROR(AM84/AM57*AM43),0,AM84/AM57*AM43)</f>
        <v>1.0000000000000002E-6</v>
      </c>
      <c r="AN95" s="23"/>
      <c r="AO95" s="376"/>
      <c r="AP95" s="377">
        <f>IF(ISERROR(AP84/AP57*AP43),0,AP84/AP57*AP43)</f>
        <v>0</v>
      </c>
    </row>
    <row r="96" spans="1:42" s="366" customFormat="1" ht="12" customHeight="1" x14ac:dyDescent="0.3">
      <c r="A96" s="363"/>
      <c r="B96" s="363"/>
      <c r="C96" s="378" t="s">
        <v>54</v>
      </c>
      <c r="D96" s="379"/>
      <c r="E96" s="380" t="s">
        <v>130</v>
      </c>
      <c r="F96" s="381"/>
      <c r="G96" s="307"/>
      <c r="H96" s="442">
        <f t="shared" si="6"/>
        <v>1.0000000000000002E-6</v>
      </c>
      <c r="I96" s="97"/>
      <c r="J96" s="545"/>
      <c r="K96" s="546">
        <f>(O96+R96+U96+X96+AA96+AD96+AG96+AJ96+AM96+AP96)*K90</f>
        <v>0</v>
      </c>
      <c r="L96" s="97"/>
      <c r="M96" s="357"/>
      <c r="N96" s="382"/>
      <c r="O96" s="383">
        <f>IF(ISERROR(O84/O57*O46),0,O84/O57*O46)</f>
        <v>0</v>
      </c>
      <c r="P96" s="23"/>
      <c r="Q96" s="382"/>
      <c r="R96" s="383">
        <f>IF(ISERROR(R84/R57*R46),0,R84/R57*R46)</f>
        <v>0</v>
      </c>
      <c r="S96" s="23"/>
      <c r="T96" s="382"/>
      <c r="U96" s="383">
        <f>IF(ISERROR(U84/U57*U46),0,U84/U57*U46)</f>
        <v>0</v>
      </c>
      <c r="V96" s="23"/>
      <c r="W96" s="382"/>
      <c r="X96" s="383">
        <f>IF(ISERROR(X84/X57*X46),0,X84/X57*X46)</f>
        <v>0</v>
      </c>
      <c r="Y96" s="23"/>
      <c r="Z96" s="382"/>
      <c r="AA96" s="383">
        <f>IF(ISERROR(AA84/AA57*AA46),0,AA84/AA57*AA46)</f>
        <v>0</v>
      </c>
      <c r="AB96" s="23"/>
      <c r="AC96" s="382"/>
      <c r="AD96" s="383">
        <f>IF(ISERROR(AD84/AD57*AD46),0,AD84/AD57*AD46)</f>
        <v>0</v>
      </c>
      <c r="AE96" s="23"/>
      <c r="AF96" s="382"/>
      <c r="AG96" s="383">
        <f>IF(ISERROR(AG84/AG57*AG46),0,AG84/AG57*AG46)</f>
        <v>0</v>
      </c>
      <c r="AH96" s="23"/>
      <c r="AI96" s="382"/>
      <c r="AJ96" s="383">
        <f>IF(ISERROR(AJ84/AJ57*AJ46),0,AJ84/AJ57*AJ46)</f>
        <v>0</v>
      </c>
      <c r="AK96" s="23"/>
      <c r="AL96" s="382"/>
      <c r="AM96" s="383">
        <f>IF(ISERROR(AM84/AM57*AM46),0,AM84/AM57*AM46)</f>
        <v>1.0000000000000002E-6</v>
      </c>
      <c r="AN96" s="23"/>
      <c r="AO96" s="382"/>
      <c r="AP96" s="383">
        <f>IF(ISERROR(AP84/AP57*AP46),0,AP84/AP57*AP46)</f>
        <v>0</v>
      </c>
    </row>
    <row r="97" spans="1:42" s="366" customFormat="1" ht="12" customHeight="1" x14ac:dyDescent="0.3">
      <c r="A97" s="363"/>
      <c r="B97" s="363"/>
      <c r="C97" s="384" t="s">
        <v>57</v>
      </c>
      <c r="D97" s="107"/>
      <c r="E97" s="385" t="s">
        <v>58</v>
      </c>
      <c r="F97" s="386"/>
      <c r="G97" s="307"/>
      <c r="H97" s="442">
        <f t="shared" si="6"/>
        <v>0</v>
      </c>
      <c r="I97" s="97"/>
      <c r="J97" s="545"/>
      <c r="K97" s="546">
        <f>(O97+R97+U97+X97+AA97+AD97+AG97+AJ97+AM97+AP97)*K90</f>
        <v>0</v>
      </c>
      <c r="L97" s="97"/>
      <c r="M97" s="357"/>
      <c r="N97" s="382"/>
      <c r="O97" s="383">
        <f>IF(ISERROR(O84/O57*O49),0,O84/O57*O49)</f>
        <v>0</v>
      </c>
      <c r="P97" s="23"/>
      <c r="Q97" s="382"/>
      <c r="R97" s="383">
        <f>IF(ISERROR(R84/R57*R49),0,R84/R57*R49)</f>
        <v>0</v>
      </c>
      <c r="S97" s="23"/>
      <c r="T97" s="382"/>
      <c r="U97" s="383">
        <f>IF(ISERROR(U84/U57*U49),0,U84/U57*U49)</f>
        <v>0</v>
      </c>
      <c r="V97" s="23"/>
      <c r="W97" s="382"/>
      <c r="X97" s="383">
        <f>IF(ISERROR(X84/X57*X49),0,X84/X57*X49)</f>
        <v>0</v>
      </c>
      <c r="Y97" s="23"/>
      <c r="Z97" s="382"/>
      <c r="AA97" s="383">
        <f>IF(ISERROR(AA84/AA57*AA49),0,AA84/AA57*AA49)</f>
        <v>0</v>
      </c>
      <c r="AB97" s="23"/>
      <c r="AC97" s="382"/>
      <c r="AD97" s="383">
        <f>IF(ISERROR(AD84/AD57*AD49),0,AD84/AD57*AD49)</f>
        <v>0</v>
      </c>
      <c r="AE97" s="23"/>
      <c r="AF97" s="382"/>
      <c r="AG97" s="383">
        <f>IF(ISERROR(AG84/AG57*AG49),0,AG84/AG57*AG49)</f>
        <v>0</v>
      </c>
      <c r="AH97" s="23"/>
      <c r="AI97" s="382"/>
      <c r="AJ97" s="383">
        <f>IF(ISERROR(AJ84/AJ57*AJ49),0,AJ84/AJ57*AJ49)</f>
        <v>0</v>
      </c>
      <c r="AK97" s="23"/>
      <c r="AL97" s="382"/>
      <c r="AM97" s="383">
        <f>IF(ISERROR(AM84/AM57*AM49),0,AM84/AM57*AM49)</f>
        <v>0</v>
      </c>
      <c r="AN97" s="23"/>
      <c r="AO97" s="382"/>
      <c r="AP97" s="383">
        <f>IF(ISERROR(AP84/AP57*AP49),0,AP84/AP57*AP49)</f>
        <v>0</v>
      </c>
    </row>
    <row r="98" spans="1:42" s="366" customFormat="1" ht="12" customHeight="1" x14ac:dyDescent="0.3">
      <c r="A98" s="363"/>
      <c r="B98" s="363"/>
      <c r="C98" s="374" t="s">
        <v>89</v>
      </c>
      <c r="D98" s="119"/>
      <c r="E98" s="387" t="s">
        <v>90</v>
      </c>
      <c r="F98" s="121"/>
      <c r="G98" s="307"/>
      <c r="H98" s="443">
        <f t="shared" si="6"/>
        <v>0</v>
      </c>
      <c r="I98" s="97"/>
      <c r="J98" s="547"/>
      <c r="K98" s="548">
        <f>(O98+R98+U98+X98+AA98+AD98+AG98+AJ98+AM98+AP98)*K90</f>
        <v>0</v>
      </c>
      <c r="L98" s="97"/>
      <c r="M98" s="357"/>
      <c r="N98" s="9"/>
      <c r="O98" s="10">
        <f>IF(ISERROR(O84/O57*O52),0,O84/O57*O52)</f>
        <v>0</v>
      </c>
      <c r="P98" s="23"/>
      <c r="Q98" s="9"/>
      <c r="R98" s="10">
        <f>IF(ISERROR(R84/R57*R52),0,R84/R57*R52)</f>
        <v>0</v>
      </c>
      <c r="S98" s="23"/>
      <c r="T98" s="9"/>
      <c r="U98" s="10">
        <f>IF(ISERROR(U84/U57*U52),0,U84/U57*U52)</f>
        <v>0</v>
      </c>
      <c r="V98" s="23"/>
      <c r="W98" s="9"/>
      <c r="X98" s="10">
        <f>IF(ISERROR(X84/X57*X52),0,X84/X57*X52)</f>
        <v>0</v>
      </c>
      <c r="Y98" s="23"/>
      <c r="Z98" s="9"/>
      <c r="AA98" s="10">
        <f>IF(ISERROR(AA84/AA57*AA52),0,AA84/AA57*AA52)</f>
        <v>0</v>
      </c>
      <c r="AB98" s="23"/>
      <c r="AC98" s="9"/>
      <c r="AD98" s="10">
        <f>IF(ISERROR(AD84/AD57*AD52),0,AD84/AD57*AD52)</f>
        <v>0</v>
      </c>
      <c r="AE98" s="23"/>
      <c r="AF98" s="9"/>
      <c r="AG98" s="10">
        <f>IF(ISERROR(AG84/AG57*AG52),0,AG84/AG57*AG52)</f>
        <v>0</v>
      </c>
      <c r="AH98" s="23"/>
      <c r="AI98" s="9"/>
      <c r="AJ98" s="10">
        <f>IF(ISERROR(AJ84/AJ57*AJ52),0,AJ84/AJ57*AJ52)</f>
        <v>0</v>
      </c>
      <c r="AK98" s="23"/>
      <c r="AL98" s="9"/>
      <c r="AM98" s="10">
        <f>IF(ISERROR(AM84/AM57*AM52),0,AM84/AM57*AM52)</f>
        <v>0</v>
      </c>
      <c r="AN98" s="23"/>
      <c r="AO98" s="9"/>
      <c r="AP98" s="10">
        <f>IF(ISERROR(AP84/AP57*AP52),0,AP84/AP57*AP52)</f>
        <v>0</v>
      </c>
    </row>
    <row r="99" spans="1:42" s="366" customFormat="1" ht="12" customHeight="1" x14ac:dyDescent="0.3">
      <c r="A99" s="363"/>
      <c r="B99" s="363"/>
      <c r="C99" s="513" t="s">
        <v>34</v>
      </c>
      <c r="D99" s="514"/>
      <c r="E99" s="515" t="s">
        <v>155</v>
      </c>
      <c r="F99" s="516"/>
      <c r="G99" s="307"/>
      <c r="H99" s="510">
        <f>SUM(H92:H98)</f>
        <v>2.0000000000000003E-6</v>
      </c>
      <c r="I99" s="97"/>
      <c r="J99" s="549"/>
      <c r="K99" s="550">
        <f>SUM(K92:K98)</f>
        <v>0</v>
      </c>
      <c r="L99" s="97"/>
      <c r="M99" s="357"/>
      <c r="N99" s="511"/>
      <c r="O99" s="512">
        <f>SUM(N92:O98)</f>
        <v>0</v>
      </c>
      <c r="P99" s="164"/>
      <c r="Q99" s="511"/>
      <c r="R99" s="512">
        <f>SUM(Q92:R98)</f>
        <v>0</v>
      </c>
      <c r="S99" s="23"/>
      <c r="T99" s="511"/>
      <c r="U99" s="512">
        <f>SUM(T92:U98)</f>
        <v>0</v>
      </c>
      <c r="V99" s="23"/>
      <c r="W99" s="511"/>
      <c r="X99" s="512">
        <f>SUM(W92:X98)</f>
        <v>0</v>
      </c>
      <c r="Y99" s="23"/>
      <c r="Z99" s="511"/>
      <c r="AA99" s="512">
        <f>SUM(Z92:AA98)</f>
        <v>0</v>
      </c>
      <c r="AB99" s="23"/>
      <c r="AC99" s="511"/>
      <c r="AD99" s="512">
        <f>SUM(AD92:AD98)</f>
        <v>0</v>
      </c>
      <c r="AE99" s="23"/>
      <c r="AF99" s="511"/>
      <c r="AG99" s="512">
        <f>SUM(AF92:AG98)</f>
        <v>0</v>
      </c>
      <c r="AH99" s="23"/>
      <c r="AI99" s="511"/>
      <c r="AJ99" s="512">
        <f>SUM(AI92:AJ98)</f>
        <v>0</v>
      </c>
      <c r="AK99" s="23"/>
      <c r="AL99" s="511"/>
      <c r="AM99" s="512">
        <f>SUM(AL92:AM98)</f>
        <v>2.0000000000000003E-6</v>
      </c>
      <c r="AN99" s="23"/>
      <c r="AO99" s="511"/>
      <c r="AP99" s="512">
        <f>SUM(AO92:AP98)</f>
        <v>0</v>
      </c>
    </row>
    <row r="100" spans="1:42" s="366" customFormat="1" ht="12" customHeight="1" x14ac:dyDescent="0.3">
      <c r="A100" s="363"/>
      <c r="B100" s="363"/>
      <c r="C100" s="374" t="s">
        <v>86</v>
      </c>
      <c r="D100" s="120"/>
      <c r="E100" s="120" t="s">
        <v>123</v>
      </c>
      <c r="F100" s="359">
        <f>F85</f>
        <v>7.6999999999999999E-2</v>
      </c>
      <c r="G100" s="307"/>
      <c r="H100" s="437">
        <f>H99*$F$100</f>
        <v>1.5400000000000003E-7</v>
      </c>
      <c r="I100" s="97"/>
      <c r="J100" s="547"/>
      <c r="K100" s="539">
        <f>$F$100*K99</f>
        <v>0</v>
      </c>
      <c r="L100" s="97"/>
      <c r="M100" s="357"/>
      <c r="N100" s="9"/>
      <c r="O100" s="10">
        <f>$F$100*O99</f>
        <v>0</v>
      </c>
      <c r="P100" s="448"/>
      <c r="Q100" s="9"/>
      <c r="R100" s="10">
        <f>$F$100*R99</f>
        <v>0</v>
      </c>
      <c r="S100" s="448"/>
      <c r="T100" s="9"/>
      <c r="U100" s="10">
        <f>$F$100*U99</f>
        <v>0</v>
      </c>
      <c r="V100" s="448"/>
      <c r="W100" s="9"/>
      <c r="X100" s="10">
        <f>$F$100*X99</f>
        <v>0</v>
      </c>
      <c r="Y100" s="448"/>
      <c r="Z100" s="9"/>
      <c r="AA100" s="10">
        <f>$F$100*AA99</f>
        <v>0</v>
      </c>
      <c r="AB100" s="450"/>
      <c r="AC100" s="9"/>
      <c r="AD100" s="10">
        <f>$F$100*AD99</f>
        <v>0</v>
      </c>
      <c r="AE100" s="450"/>
      <c r="AF100" s="9"/>
      <c r="AG100" s="10">
        <f>$F$100*AG99</f>
        <v>0</v>
      </c>
      <c r="AH100" s="450"/>
      <c r="AI100" s="9"/>
      <c r="AJ100" s="10">
        <f>$F$100*AJ99</f>
        <v>0</v>
      </c>
      <c r="AK100" s="450"/>
      <c r="AL100" s="9"/>
      <c r="AM100" s="10">
        <f>$F$100*AM99</f>
        <v>1.5400000000000003E-7</v>
      </c>
      <c r="AN100" s="450"/>
      <c r="AO100" s="9"/>
      <c r="AP100" s="10">
        <f>$F$100*AP99</f>
        <v>0</v>
      </c>
    </row>
    <row r="101" spans="1:42" s="190" customFormat="1" ht="12" customHeight="1" thickBot="1" x14ac:dyDescent="0.35">
      <c r="A101" s="388"/>
      <c r="B101" s="388"/>
      <c r="C101" s="527" t="s">
        <v>34</v>
      </c>
      <c r="D101" s="529"/>
      <c r="E101" s="529" t="s">
        <v>154</v>
      </c>
      <c r="F101" s="530"/>
      <c r="G101" s="389"/>
      <c r="H101" s="564">
        <f>SUM(H99:H100)</f>
        <v>2.1540000000000005E-6</v>
      </c>
      <c r="I101" s="184"/>
      <c r="J101" s="565"/>
      <c r="K101" s="566">
        <f>SUM(K99:K100)</f>
        <v>0</v>
      </c>
      <c r="L101" s="184"/>
      <c r="M101" s="452"/>
      <c r="N101" s="562"/>
      <c r="O101" s="563">
        <f>SUM(O99:O100)</f>
        <v>0</v>
      </c>
      <c r="P101" s="446"/>
      <c r="Q101" s="562"/>
      <c r="R101" s="563">
        <f>SUM(R99:R100)</f>
        <v>0</v>
      </c>
      <c r="S101" s="446"/>
      <c r="T101" s="562"/>
      <c r="U101" s="563">
        <f>SUM(U99:U100)</f>
        <v>0</v>
      </c>
      <c r="V101" s="446"/>
      <c r="W101" s="562"/>
      <c r="X101" s="563">
        <f>SUM(X99:X100)</f>
        <v>0</v>
      </c>
      <c r="Y101" s="446"/>
      <c r="Z101" s="562"/>
      <c r="AA101" s="563">
        <f>SUM(AA99:AA100)</f>
        <v>0</v>
      </c>
      <c r="AB101" s="446"/>
      <c r="AC101" s="562"/>
      <c r="AD101" s="563">
        <f>SUM(AD99:AD100)</f>
        <v>0</v>
      </c>
      <c r="AE101" s="446"/>
      <c r="AF101" s="562"/>
      <c r="AG101" s="563">
        <f>SUM(AG99:AG100)</f>
        <v>0</v>
      </c>
      <c r="AH101" s="446"/>
      <c r="AI101" s="562"/>
      <c r="AJ101" s="563">
        <f>SUM(AJ99:AJ100)</f>
        <v>0</v>
      </c>
      <c r="AK101" s="446"/>
      <c r="AL101" s="562"/>
      <c r="AM101" s="563">
        <f>SUM(AM99:AM100)</f>
        <v>2.1540000000000005E-6</v>
      </c>
      <c r="AN101" s="446"/>
      <c r="AO101" s="562"/>
      <c r="AP101" s="563">
        <f>SUM(AP99:AP100)</f>
        <v>0</v>
      </c>
    </row>
    <row r="102" spans="1:42" s="366" customFormat="1" ht="12" customHeight="1" x14ac:dyDescent="0.3">
      <c r="A102" s="363"/>
      <c r="B102" s="363"/>
      <c r="C102" s="364"/>
      <c r="D102" s="164"/>
      <c r="E102" s="364"/>
      <c r="F102" s="21"/>
      <c r="G102" s="307"/>
      <c r="H102" s="23"/>
      <c r="I102" s="97"/>
      <c r="J102" s="365"/>
      <c r="K102" s="157"/>
      <c r="L102" s="97"/>
      <c r="M102" s="23"/>
      <c r="N102" s="365"/>
      <c r="O102" s="23"/>
      <c r="P102" s="23"/>
      <c r="Q102" s="365"/>
      <c r="R102" s="23"/>
      <c r="S102" s="23"/>
      <c r="T102" s="365"/>
      <c r="U102" s="23"/>
      <c r="V102" s="23"/>
      <c r="W102" s="365"/>
      <c r="X102" s="23"/>
      <c r="Y102" s="23"/>
      <c r="Z102" s="365"/>
      <c r="AA102" s="23"/>
      <c r="AB102" s="23"/>
      <c r="AC102" s="365"/>
      <c r="AD102" s="23"/>
      <c r="AE102" s="23"/>
      <c r="AF102" s="365"/>
      <c r="AG102" s="23"/>
      <c r="AH102" s="23"/>
      <c r="AI102" s="365"/>
      <c r="AJ102" s="23"/>
      <c r="AK102" s="23"/>
      <c r="AL102" s="365"/>
      <c r="AM102" s="23"/>
      <c r="AN102" s="23"/>
      <c r="AO102" s="365"/>
      <c r="AP102" s="23"/>
    </row>
    <row r="103" spans="1:42" s="24" customFormat="1" ht="12" customHeight="1" x14ac:dyDescent="0.3">
      <c r="A103" s="63"/>
      <c r="B103" s="63"/>
      <c r="C103" s="390"/>
      <c r="D103" s="391"/>
      <c r="E103" s="391"/>
      <c r="F103" s="41"/>
      <c r="G103" s="25"/>
      <c r="I103" s="25"/>
      <c r="J103" s="392"/>
      <c r="K103" s="26"/>
      <c r="L103" s="25"/>
      <c r="N103" s="392"/>
      <c r="O103" s="393"/>
      <c r="Q103" s="392"/>
      <c r="R103" s="393"/>
      <c r="T103" s="392"/>
      <c r="U103" s="393"/>
      <c r="W103" s="392"/>
      <c r="X103" s="393"/>
      <c r="Z103" s="392"/>
      <c r="AA103" s="393"/>
      <c r="AC103" s="392"/>
      <c r="AD103" s="393"/>
      <c r="AF103" s="392"/>
      <c r="AG103" s="393"/>
      <c r="AI103" s="392"/>
      <c r="AJ103" s="393"/>
      <c r="AL103" s="392"/>
      <c r="AM103" s="393"/>
      <c r="AO103" s="392"/>
      <c r="AP103" s="393"/>
    </row>
    <row r="104" spans="1:42" s="24" customFormat="1" ht="16.5" thickBot="1" x14ac:dyDescent="0.25">
      <c r="A104" s="523" t="s">
        <v>175</v>
      </c>
      <c r="B104" s="363"/>
      <c r="C104" s="395" t="s">
        <v>159</v>
      </c>
      <c r="D104" s="396"/>
      <c r="E104" s="396"/>
      <c r="F104" s="397"/>
      <c r="G104" s="25"/>
      <c r="I104" s="25"/>
      <c r="J104" s="97"/>
      <c r="K104" s="344" t="s">
        <v>15</v>
      </c>
      <c r="L104" s="25"/>
      <c r="N104" s="398"/>
      <c r="O104" s="28"/>
      <c r="Q104" s="398"/>
      <c r="R104" s="28"/>
      <c r="T104" s="398"/>
      <c r="U104" s="28"/>
      <c r="W104" s="398"/>
      <c r="X104" s="28"/>
      <c r="Z104" s="398"/>
      <c r="AA104" s="28"/>
      <c r="AC104" s="398"/>
      <c r="AD104" s="28"/>
      <c r="AF104" s="398"/>
      <c r="AG104" s="28"/>
      <c r="AI104" s="398"/>
      <c r="AJ104" s="28"/>
      <c r="AL104" s="398"/>
      <c r="AM104" s="28"/>
      <c r="AO104" s="398"/>
      <c r="AP104" s="28"/>
    </row>
    <row r="105" spans="1:42" s="24" customFormat="1" ht="14.25" thickBot="1" x14ac:dyDescent="0.35">
      <c r="A105" s="145"/>
      <c r="B105" s="145"/>
      <c r="C105" s="488" t="s">
        <v>200</v>
      </c>
      <c r="D105" s="396"/>
      <c r="E105" s="396"/>
      <c r="F105" s="397"/>
      <c r="G105" s="25"/>
      <c r="H105" s="553" t="s">
        <v>156</v>
      </c>
      <c r="I105" s="25"/>
      <c r="J105" s="709"/>
      <c r="K105" s="710">
        <f>K80</f>
        <v>0</v>
      </c>
      <c r="L105" s="25"/>
      <c r="N105" s="398"/>
      <c r="O105" s="28"/>
      <c r="Q105" s="398"/>
      <c r="R105" s="28"/>
      <c r="T105" s="398"/>
      <c r="U105" s="28"/>
      <c r="W105" s="398"/>
      <c r="X105" s="28"/>
      <c r="Z105" s="398"/>
      <c r="AA105" s="28"/>
      <c r="AC105" s="398"/>
      <c r="AD105" s="28"/>
      <c r="AF105" s="398"/>
      <c r="AG105" s="28"/>
      <c r="AI105" s="398"/>
      <c r="AJ105" s="28"/>
      <c r="AL105" s="398"/>
      <c r="AM105" s="28"/>
      <c r="AO105" s="398"/>
      <c r="AP105" s="28"/>
    </row>
    <row r="106" spans="1:42" s="21" customFormat="1" ht="5.0999999999999996" customHeight="1" thickBot="1" x14ac:dyDescent="0.35">
      <c r="A106" s="63"/>
      <c r="B106" s="63"/>
      <c r="C106" s="31"/>
      <c r="D106" s="69"/>
      <c r="E106" s="69"/>
      <c r="F106" s="70"/>
      <c r="G106" s="64"/>
      <c r="H106" s="64"/>
      <c r="I106" s="64"/>
      <c r="J106" s="392"/>
      <c r="K106" s="65"/>
      <c r="L106" s="64"/>
      <c r="M106" s="71"/>
      <c r="N106" s="392"/>
      <c r="O106" s="393"/>
      <c r="P106" s="71"/>
      <c r="Q106" s="392"/>
      <c r="R106" s="393"/>
      <c r="S106" s="71"/>
      <c r="T106" s="392"/>
      <c r="U106" s="393"/>
      <c r="V106" s="71"/>
      <c r="W106" s="392"/>
      <c r="X106" s="393"/>
      <c r="Y106" s="71"/>
      <c r="Z106" s="392"/>
      <c r="AA106" s="393"/>
      <c r="AB106" s="71"/>
      <c r="AC106" s="392"/>
      <c r="AD106" s="393"/>
      <c r="AE106" s="71"/>
      <c r="AF106" s="392"/>
      <c r="AG106" s="393"/>
      <c r="AH106" s="71"/>
      <c r="AI106" s="392"/>
      <c r="AJ106" s="393"/>
      <c r="AK106" s="71"/>
      <c r="AL106" s="392"/>
      <c r="AM106" s="393"/>
      <c r="AN106" s="71"/>
      <c r="AO106" s="392"/>
      <c r="AP106" s="393" t="s">
        <v>202</v>
      </c>
    </row>
    <row r="107" spans="1:42" s="24" customFormat="1" ht="12" customHeight="1" x14ac:dyDescent="0.3">
      <c r="A107" s="63"/>
      <c r="B107" s="63"/>
      <c r="C107" s="399" t="s">
        <v>148</v>
      </c>
      <c r="D107" s="126"/>
      <c r="E107" s="400" t="s">
        <v>143</v>
      </c>
      <c r="F107" s="128"/>
      <c r="G107" s="38"/>
      <c r="H107" s="554"/>
      <c r="I107" s="101"/>
      <c r="J107" s="402"/>
      <c r="K107" s="401"/>
      <c r="L107" s="38"/>
      <c r="M107" s="403"/>
      <c r="N107" s="402"/>
      <c r="O107" s="401"/>
      <c r="P107" s="403"/>
      <c r="Q107" s="402"/>
      <c r="R107" s="401"/>
      <c r="S107" s="403"/>
      <c r="T107" s="402"/>
      <c r="U107" s="401"/>
      <c r="V107" s="403"/>
      <c r="W107" s="402"/>
      <c r="X107" s="401"/>
      <c r="Y107" s="403"/>
      <c r="Z107" s="402"/>
      <c r="AA107" s="401"/>
      <c r="AB107" s="403"/>
      <c r="AC107" s="402"/>
      <c r="AD107" s="401"/>
      <c r="AE107" s="403"/>
      <c r="AF107" s="402"/>
      <c r="AG107" s="401"/>
      <c r="AH107" s="403"/>
      <c r="AI107" s="402"/>
      <c r="AJ107" s="401"/>
      <c r="AK107" s="403"/>
      <c r="AL107" s="402"/>
      <c r="AM107" s="401"/>
      <c r="AN107" s="403"/>
      <c r="AO107" s="402"/>
      <c r="AP107" s="401"/>
    </row>
    <row r="108" spans="1:42" s="24" customFormat="1" ht="12" customHeight="1" x14ac:dyDescent="0.3">
      <c r="A108" s="63"/>
      <c r="B108" s="63"/>
      <c r="C108" s="404"/>
      <c r="D108" s="94"/>
      <c r="E108" s="840" t="s">
        <v>144</v>
      </c>
      <c r="F108" s="841"/>
      <c r="G108" s="38"/>
      <c r="H108" s="555">
        <f>K108+O108+R108+AM108+AP108</f>
        <v>0</v>
      </c>
      <c r="I108" s="101"/>
      <c r="J108" s="405" t="s">
        <v>4</v>
      </c>
      <c r="K108" s="551">
        <f>(O108+R108+U108+X108+AA108+AD108+AG108+AJ108+AM108+AP108)*K105</f>
        <v>0</v>
      </c>
      <c r="L108" s="38"/>
      <c r="M108" s="407"/>
      <c r="N108" s="405" t="s">
        <v>4</v>
      </c>
      <c r="O108" s="723"/>
      <c r="P108" s="407"/>
      <c r="Q108" s="405" t="s">
        <v>4</v>
      </c>
      <c r="R108" s="723"/>
      <c r="S108" s="407"/>
      <c r="T108" s="408"/>
      <c r="U108" s="406"/>
      <c r="V108" s="407"/>
      <c r="W108" s="408"/>
      <c r="X108" s="406"/>
      <c r="Y108" s="407"/>
      <c r="Z108" s="408"/>
      <c r="AA108" s="406"/>
      <c r="AB108" s="407"/>
      <c r="AC108" s="408"/>
      <c r="AD108" s="406"/>
      <c r="AE108" s="407"/>
      <c r="AF108" s="408"/>
      <c r="AG108" s="406"/>
      <c r="AH108" s="410"/>
      <c r="AI108" s="408"/>
      <c r="AJ108" s="406"/>
      <c r="AK108" s="407"/>
      <c r="AL108" s="405" t="s">
        <v>4</v>
      </c>
      <c r="AM108" s="723"/>
      <c r="AN108" s="407"/>
      <c r="AO108" s="405" t="s">
        <v>4</v>
      </c>
      <c r="AP108" s="723"/>
    </row>
    <row r="109" spans="1:42" s="24" customFormat="1" ht="12" customHeight="1" x14ac:dyDescent="0.3">
      <c r="A109" s="63"/>
      <c r="B109" s="63"/>
      <c r="C109" s="404"/>
      <c r="D109" s="94"/>
      <c r="E109" s="840" t="s">
        <v>147</v>
      </c>
      <c r="F109" s="841"/>
      <c r="G109" s="38"/>
      <c r="H109" s="555">
        <f>K109+O109+AA109+AM109+AP109</f>
        <v>0</v>
      </c>
      <c r="I109" s="101"/>
      <c r="J109" s="405" t="s">
        <v>4</v>
      </c>
      <c r="K109" s="551">
        <f>(O109+AA109+AM109+AP109)*K105</f>
        <v>0</v>
      </c>
      <c r="L109" s="38"/>
      <c r="M109" s="407"/>
      <c r="N109" s="405" t="s">
        <v>4</v>
      </c>
      <c r="O109" s="723"/>
      <c r="P109" s="407"/>
      <c r="Q109" s="405"/>
      <c r="R109" s="406"/>
      <c r="S109" s="407"/>
      <c r="T109" s="408"/>
      <c r="U109" s="406"/>
      <c r="V109" s="407"/>
      <c r="W109" s="408"/>
      <c r="X109" s="406"/>
      <c r="Y109" s="407"/>
      <c r="Z109" s="408" t="s">
        <v>4</v>
      </c>
      <c r="AA109" s="723">
        <v>0</v>
      </c>
      <c r="AB109" s="407"/>
      <c r="AC109" s="408"/>
      <c r="AD109" s="406"/>
      <c r="AE109" s="407"/>
      <c r="AF109" s="408"/>
      <c r="AG109" s="406"/>
      <c r="AH109" s="407"/>
      <c r="AI109" s="408"/>
      <c r="AJ109" s="406"/>
      <c r="AK109" s="407"/>
      <c r="AL109" s="405" t="s">
        <v>4</v>
      </c>
      <c r="AM109" s="723"/>
      <c r="AN109" s="407"/>
      <c r="AO109" s="405" t="s">
        <v>4</v>
      </c>
      <c r="AP109" s="723"/>
    </row>
    <row r="110" spans="1:42" s="24" customFormat="1" ht="12" customHeight="1" x14ac:dyDescent="0.3">
      <c r="A110" s="63"/>
      <c r="B110" s="63"/>
      <c r="C110" s="404"/>
      <c r="D110" s="94"/>
      <c r="E110" s="840" t="s">
        <v>145</v>
      </c>
      <c r="F110" s="841"/>
      <c r="G110" s="38"/>
      <c r="H110" s="555">
        <f>K110+O110+R110+AM110+AP110</f>
        <v>0</v>
      </c>
      <c r="I110" s="101"/>
      <c r="J110" s="405" t="s">
        <v>4</v>
      </c>
      <c r="K110" s="551">
        <f>(O110+R110+AM110+AP110)*K105</f>
        <v>0</v>
      </c>
      <c r="L110" s="38"/>
      <c r="M110" s="407"/>
      <c r="N110" s="405" t="s">
        <v>4</v>
      </c>
      <c r="O110" s="723"/>
      <c r="P110" s="407"/>
      <c r="Q110" s="405" t="s">
        <v>4</v>
      </c>
      <c r="R110" s="723"/>
      <c r="S110" s="407"/>
      <c r="T110" s="408"/>
      <c r="U110" s="406"/>
      <c r="V110" s="407"/>
      <c r="W110" s="408"/>
      <c r="X110" s="406"/>
      <c r="Y110" s="407"/>
      <c r="Z110" s="408"/>
      <c r="AA110" s="406"/>
      <c r="AB110" s="407"/>
      <c r="AC110" s="408"/>
      <c r="AD110" s="406"/>
      <c r="AE110" s="407"/>
      <c r="AF110" s="408"/>
      <c r="AG110" s="406"/>
      <c r="AH110" s="407"/>
      <c r="AI110" s="408"/>
      <c r="AJ110" s="406"/>
      <c r="AK110" s="407"/>
      <c r="AL110" s="405" t="s">
        <v>4</v>
      </c>
      <c r="AM110" s="723"/>
      <c r="AN110" s="407"/>
      <c r="AO110" s="405" t="s">
        <v>4</v>
      </c>
      <c r="AP110" s="723"/>
    </row>
    <row r="111" spans="1:42" s="24" customFormat="1" ht="12" customHeight="1" x14ac:dyDescent="0.3">
      <c r="A111" s="63"/>
      <c r="B111" s="63"/>
      <c r="C111" s="404" t="s">
        <v>149</v>
      </c>
      <c r="D111" s="94"/>
      <c r="E111" s="409" t="s">
        <v>150</v>
      </c>
      <c r="F111" s="432"/>
      <c r="G111" s="38"/>
      <c r="H111" s="555"/>
      <c r="I111" s="101"/>
      <c r="J111" s="405"/>
      <c r="K111" s="406"/>
      <c r="L111" s="38"/>
      <c r="M111" s="407"/>
      <c r="N111" s="405"/>
      <c r="O111" s="406"/>
      <c r="P111" s="407"/>
      <c r="Q111" s="405"/>
      <c r="R111" s="406"/>
      <c r="S111" s="407"/>
      <c r="T111" s="405"/>
      <c r="U111" s="406"/>
      <c r="V111" s="407"/>
      <c r="W111" s="405"/>
      <c r="X111" s="406"/>
      <c r="Y111" s="407"/>
      <c r="Z111" s="405"/>
      <c r="AA111" s="406"/>
      <c r="AB111" s="407"/>
      <c r="AC111" s="405"/>
      <c r="AD111" s="406"/>
      <c r="AE111" s="407"/>
      <c r="AF111" s="405"/>
      <c r="AG111" s="406"/>
      <c r="AH111" s="407"/>
      <c r="AI111" s="405"/>
      <c r="AJ111" s="406"/>
      <c r="AK111" s="407"/>
      <c r="AL111" s="408"/>
      <c r="AM111" s="406"/>
      <c r="AN111" s="410"/>
      <c r="AO111" s="408"/>
      <c r="AP111" s="406"/>
    </row>
    <row r="112" spans="1:42" s="24" customFormat="1" ht="12" customHeight="1" x14ac:dyDescent="0.3">
      <c r="A112" s="63"/>
      <c r="B112" s="63"/>
      <c r="C112" s="473"/>
      <c r="D112" s="474"/>
      <c r="E112" s="842" t="s">
        <v>151</v>
      </c>
      <c r="F112" s="843"/>
      <c r="G112" s="38"/>
      <c r="H112" s="556">
        <f>K112+O112+R112+U112+X112+AA112+AD112+AG112+AJ112+AM112+AP112</f>
        <v>0</v>
      </c>
      <c r="I112" s="101"/>
      <c r="J112" s="411" t="s">
        <v>4</v>
      </c>
      <c r="K112" s="552">
        <f>(O112+R112+U112+X112+AA112+AD112+AG112+AJ112+AM112+AP112)*K105</f>
        <v>0</v>
      </c>
      <c r="L112" s="38"/>
      <c r="M112" s="407"/>
      <c r="N112" s="411" t="s">
        <v>4</v>
      </c>
      <c r="O112" s="724"/>
      <c r="P112" s="407"/>
      <c r="Q112" s="411" t="s">
        <v>4</v>
      </c>
      <c r="R112" s="724"/>
      <c r="S112" s="407"/>
      <c r="T112" s="411" t="s">
        <v>4</v>
      </c>
      <c r="U112" s="724"/>
      <c r="V112" s="407"/>
      <c r="W112" s="411" t="s">
        <v>4</v>
      </c>
      <c r="X112" s="724"/>
      <c r="Y112" s="407"/>
      <c r="Z112" s="411" t="s">
        <v>4</v>
      </c>
      <c r="AA112" s="724">
        <v>0</v>
      </c>
      <c r="AB112" s="407"/>
      <c r="AC112" s="411" t="s">
        <v>4</v>
      </c>
      <c r="AD112" s="724">
        <v>0</v>
      </c>
      <c r="AE112" s="407"/>
      <c r="AF112" s="411" t="s">
        <v>4</v>
      </c>
      <c r="AG112" s="724"/>
      <c r="AH112" s="407"/>
      <c r="AI112" s="411" t="s">
        <v>4</v>
      </c>
      <c r="AJ112" s="724">
        <v>0</v>
      </c>
      <c r="AK112" s="407"/>
      <c r="AL112" s="411" t="s">
        <v>4</v>
      </c>
      <c r="AM112" s="724"/>
      <c r="AN112" s="407"/>
      <c r="AO112" s="411" t="s">
        <v>4</v>
      </c>
      <c r="AP112" s="724"/>
    </row>
    <row r="113" spans="1:42" s="24" customFormat="1" ht="12" customHeight="1" x14ac:dyDescent="0.3">
      <c r="A113" s="63"/>
      <c r="B113" s="63"/>
      <c r="C113" s="378"/>
      <c r="D113" s="379"/>
      <c r="E113" s="758" t="s">
        <v>188</v>
      </c>
      <c r="F113" s="381"/>
      <c r="G113" s="38"/>
      <c r="H113" s="557">
        <f>SUM(H107:H112)</f>
        <v>0</v>
      </c>
      <c r="I113" s="101"/>
      <c r="J113" s="412" t="s">
        <v>4</v>
      </c>
      <c r="K113" s="354">
        <f>SUM(K108:K112)</f>
        <v>0</v>
      </c>
      <c r="L113" s="38"/>
      <c r="M113" s="407"/>
      <c r="N113" s="412"/>
      <c r="O113" s="354">
        <f>SUM(O107:O112)</f>
        <v>0</v>
      </c>
      <c r="P113" s="407"/>
      <c r="Q113" s="412"/>
      <c r="R113" s="354">
        <f>R108+R110+R112</f>
        <v>0</v>
      </c>
      <c r="S113" s="407"/>
      <c r="T113" s="412"/>
      <c r="U113" s="354">
        <f>U112</f>
        <v>0</v>
      </c>
      <c r="V113" s="407"/>
      <c r="W113" s="412"/>
      <c r="X113" s="354">
        <f>X112</f>
        <v>0</v>
      </c>
      <c r="Y113" s="407"/>
      <c r="Z113" s="412"/>
      <c r="AA113" s="354">
        <f>AA112+AA109</f>
        <v>0</v>
      </c>
      <c r="AB113" s="407"/>
      <c r="AC113" s="412"/>
      <c r="AD113" s="354">
        <f>AD112</f>
        <v>0</v>
      </c>
      <c r="AE113" s="407"/>
      <c r="AF113" s="412"/>
      <c r="AG113" s="354">
        <f>AG112</f>
        <v>0</v>
      </c>
      <c r="AH113" s="407"/>
      <c r="AI113" s="412"/>
      <c r="AJ113" s="354">
        <f>AJ112</f>
        <v>0</v>
      </c>
      <c r="AK113" s="407"/>
      <c r="AL113" s="412"/>
      <c r="AM113" s="354">
        <f>SUM(AM108:AM112)</f>
        <v>0</v>
      </c>
      <c r="AN113" s="407"/>
      <c r="AO113" s="412"/>
      <c r="AP113" s="354">
        <f>SUM(AP108:AP112)</f>
        <v>0</v>
      </c>
    </row>
    <row r="114" spans="1:42" s="457" customFormat="1" ht="12" customHeight="1" x14ac:dyDescent="0.3">
      <c r="C114" s="482"/>
      <c r="D114" s="483"/>
      <c r="E114" s="760" t="s">
        <v>84</v>
      </c>
      <c r="F114" s="485"/>
      <c r="G114" s="444"/>
      <c r="H114" s="756">
        <f>K114+O114+R114+U114+X114+AA114+AD114+AG114+AJ114+AM114+AP114</f>
        <v>0</v>
      </c>
      <c r="I114" s="101"/>
      <c r="J114" s="754" t="s">
        <v>4</v>
      </c>
      <c r="K114" s="755">
        <f>(O114+R114+U114+X114+AA114+AD114+AG114+AJ114+AM114+AP114)*K105</f>
        <v>0</v>
      </c>
      <c r="L114" s="38"/>
      <c r="M114" s="462"/>
      <c r="N114" s="759">
        <v>0</v>
      </c>
      <c r="O114" s="755">
        <f>-O113*N114</f>
        <v>0</v>
      </c>
      <c r="P114" s="462"/>
      <c r="Q114" s="759">
        <v>0</v>
      </c>
      <c r="R114" s="755">
        <f>-R113*Q114</f>
        <v>0</v>
      </c>
      <c r="S114" s="462"/>
      <c r="T114" s="759">
        <v>0</v>
      </c>
      <c r="U114" s="755">
        <f>-U113*T114</f>
        <v>0</v>
      </c>
      <c r="V114" s="462"/>
      <c r="W114" s="759">
        <v>0</v>
      </c>
      <c r="X114" s="755">
        <f>-X113*W114</f>
        <v>0</v>
      </c>
      <c r="Y114" s="462"/>
      <c r="Z114" s="759">
        <v>0</v>
      </c>
      <c r="AA114" s="755">
        <f>-AA113*Z114</f>
        <v>0</v>
      </c>
      <c r="AB114" s="462"/>
      <c r="AC114" s="759">
        <v>0</v>
      </c>
      <c r="AD114" s="755">
        <f>-AD113*AC114</f>
        <v>0</v>
      </c>
      <c r="AE114" s="462"/>
      <c r="AF114" s="759">
        <v>0</v>
      </c>
      <c r="AG114" s="755">
        <f>-AG113*AF114</f>
        <v>0</v>
      </c>
      <c r="AH114" s="462"/>
      <c r="AI114" s="759">
        <v>0</v>
      </c>
      <c r="AJ114" s="755">
        <f>-AJ113*AI114</f>
        <v>0</v>
      </c>
      <c r="AK114" s="462"/>
      <c r="AL114" s="759">
        <v>0</v>
      </c>
      <c r="AM114" s="755">
        <f>-AM113*AL114</f>
        <v>0</v>
      </c>
      <c r="AN114" s="462"/>
      <c r="AO114" s="759">
        <v>0</v>
      </c>
      <c r="AP114" s="755">
        <f>-AP113*AO114</f>
        <v>0</v>
      </c>
    </row>
    <row r="115" spans="1:42" s="457" customFormat="1" ht="12" customHeight="1" x14ac:dyDescent="0.3">
      <c r="C115" s="740"/>
      <c r="D115" s="741"/>
      <c r="E115" s="742" t="s">
        <v>189</v>
      </c>
      <c r="F115" s="348"/>
      <c r="G115" s="38"/>
      <c r="H115" s="752">
        <f>SUM(H113:H114)</f>
        <v>0</v>
      </c>
      <c r="I115" s="101"/>
      <c r="J115" s="475"/>
      <c r="K115" s="750">
        <f>SUM(K113:K114)</f>
        <v>0</v>
      </c>
      <c r="L115" s="38"/>
      <c r="M115" s="462"/>
      <c r="N115" s="475"/>
      <c r="O115" s="750">
        <f>SUM(O113:O114)</f>
        <v>0</v>
      </c>
      <c r="P115" s="462"/>
      <c r="Q115" s="475"/>
      <c r="R115" s="750">
        <f>SUM(R113:R114)</f>
        <v>0</v>
      </c>
      <c r="S115" s="462"/>
      <c r="T115" s="475"/>
      <c r="U115" s="750">
        <f>SUM(U113:U114)</f>
        <v>0</v>
      </c>
      <c r="V115" s="462"/>
      <c r="W115" s="475"/>
      <c r="X115" s="750">
        <f>SUM(X113:X114)</f>
        <v>0</v>
      </c>
      <c r="Y115" s="462"/>
      <c r="Z115" s="475"/>
      <c r="AA115" s="750">
        <f>SUM(AA113:AA114)</f>
        <v>0</v>
      </c>
      <c r="AB115" s="462"/>
      <c r="AC115" s="475"/>
      <c r="AD115" s="750">
        <f>SUM(AD113:AD114)</f>
        <v>0</v>
      </c>
      <c r="AE115" s="462"/>
      <c r="AF115" s="475"/>
      <c r="AG115" s="750">
        <f>SUM(AG113:AG114)</f>
        <v>0</v>
      </c>
      <c r="AH115" s="462"/>
      <c r="AI115" s="475"/>
      <c r="AJ115" s="750">
        <f>SUM(AJ113:AJ114)</f>
        <v>0</v>
      </c>
      <c r="AK115" s="462"/>
      <c r="AL115" s="475"/>
      <c r="AM115" s="750">
        <f>SUM(AM113:AM114)</f>
        <v>0</v>
      </c>
      <c r="AN115" s="462"/>
      <c r="AO115" s="475"/>
      <c r="AP115" s="750">
        <f>SUM(AP113:AP114)</f>
        <v>0</v>
      </c>
    </row>
    <row r="116" spans="1:42" s="457" customFormat="1" ht="12" customHeight="1" x14ac:dyDescent="0.3">
      <c r="C116" s="458"/>
      <c r="D116" s="459"/>
      <c r="E116" s="460" t="s">
        <v>162</v>
      </c>
      <c r="F116" s="194"/>
      <c r="G116" s="38"/>
      <c r="H116" s="753">
        <f>K116+O116+R116+U116+X116+AA116+AD116+AG116+AJ116+AM116+AP116</f>
        <v>0</v>
      </c>
      <c r="I116" s="101"/>
      <c r="J116" s="408">
        <v>0.03</v>
      </c>
      <c r="K116" s="461">
        <f>(O116+R116+U116+X116+AA116+AD116+AG116+AJ116+AM116+AP116)*K105</f>
        <v>0</v>
      </c>
      <c r="L116" s="38"/>
      <c r="M116" s="462"/>
      <c r="N116" s="408">
        <v>0.03</v>
      </c>
      <c r="O116" s="461">
        <f>O115*N116</f>
        <v>0</v>
      </c>
      <c r="P116" s="462"/>
      <c r="Q116" s="408">
        <v>0.03</v>
      </c>
      <c r="R116" s="461">
        <f>R115*Q116</f>
        <v>0</v>
      </c>
      <c r="S116" s="462"/>
      <c r="T116" s="408">
        <v>0.03</v>
      </c>
      <c r="U116" s="461">
        <f>U115*T116</f>
        <v>0</v>
      </c>
      <c r="V116" s="462"/>
      <c r="W116" s="408">
        <v>0.03</v>
      </c>
      <c r="X116" s="461">
        <f>X115*W116</f>
        <v>0</v>
      </c>
      <c r="Y116" s="462"/>
      <c r="Z116" s="408">
        <v>0.03</v>
      </c>
      <c r="AA116" s="461">
        <f>AA115*Z116</f>
        <v>0</v>
      </c>
      <c r="AB116" s="462"/>
      <c r="AC116" s="408">
        <v>0.03</v>
      </c>
      <c r="AD116" s="461">
        <f>AD115*AC116</f>
        <v>0</v>
      </c>
      <c r="AE116" s="462"/>
      <c r="AF116" s="408">
        <v>0.03</v>
      </c>
      <c r="AG116" s="461">
        <f>AG115*AF116</f>
        <v>0</v>
      </c>
      <c r="AH116" s="462"/>
      <c r="AI116" s="408">
        <v>0.03</v>
      </c>
      <c r="AJ116" s="461">
        <f>AJ115*AI116</f>
        <v>0</v>
      </c>
      <c r="AK116" s="462"/>
      <c r="AL116" s="408">
        <v>0.03</v>
      </c>
      <c r="AM116" s="461">
        <f>AM115*AL116</f>
        <v>0</v>
      </c>
      <c r="AN116" s="462"/>
      <c r="AO116" s="408">
        <v>0.03</v>
      </c>
      <c r="AP116" s="461">
        <f>AP115*AO116</f>
        <v>0</v>
      </c>
    </row>
    <row r="117" spans="1:42" s="24" customFormat="1" ht="12" customHeight="1" x14ac:dyDescent="0.3">
      <c r="A117" s="63"/>
      <c r="B117" s="63"/>
      <c r="C117" s="743"/>
      <c r="D117" s="744"/>
      <c r="E117" s="493" t="s">
        <v>35</v>
      </c>
      <c r="F117" s="745"/>
      <c r="G117" s="38"/>
      <c r="H117" s="559">
        <f>K117+O117+R117+U117+X117+AA117+AD117+AG117+AJ117+AM117+AP117</f>
        <v>0</v>
      </c>
      <c r="I117" s="101"/>
      <c r="J117" s="411"/>
      <c r="K117" s="486">
        <f>(O117+R117+U117+X117+AA117+AD117+AG117+AJ117+AM117+AP117)*K105</f>
        <v>0</v>
      </c>
      <c r="L117" s="38"/>
      <c r="M117" s="407"/>
      <c r="N117" s="713"/>
      <c r="O117" s="751"/>
      <c r="P117" s="410"/>
      <c r="Q117" s="713"/>
      <c r="R117" s="751">
        <v>0</v>
      </c>
      <c r="S117" s="410"/>
      <c r="T117" s="713"/>
      <c r="U117" s="751">
        <v>0</v>
      </c>
      <c r="V117" s="410"/>
      <c r="W117" s="713"/>
      <c r="X117" s="751">
        <v>0</v>
      </c>
      <c r="Y117" s="410"/>
      <c r="Z117" s="713"/>
      <c r="AA117" s="751">
        <v>0</v>
      </c>
      <c r="AB117" s="410"/>
      <c r="AC117" s="713"/>
      <c r="AD117" s="751">
        <v>0</v>
      </c>
      <c r="AE117" s="410"/>
      <c r="AF117" s="713"/>
      <c r="AG117" s="751"/>
      <c r="AH117" s="410"/>
      <c r="AI117" s="713"/>
      <c r="AJ117" s="751"/>
      <c r="AK117" s="410"/>
      <c r="AL117" s="713"/>
      <c r="AM117" s="751"/>
      <c r="AN117" s="410"/>
      <c r="AO117" s="713"/>
      <c r="AP117" s="751"/>
    </row>
    <row r="118" spans="1:42" s="23" customFormat="1" ht="12" customHeight="1" x14ac:dyDescent="0.3">
      <c r="A118" s="92"/>
      <c r="B118" s="92"/>
      <c r="C118" s="513" t="s">
        <v>34</v>
      </c>
      <c r="D118" s="514"/>
      <c r="E118" s="515" t="s">
        <v>152</v>
      </c>
      <c r="F118" s="516"/>
      <c r="G118" s="38"/>
      <c r="H118" s="560">
        <f>SUM(H115:H117)</f>
        <v>0</v>
      </c>
      <c r="I118" s="101"/>
      <c r="J118" s="508" t="s">
        <v>104</v>
      </c>
      <c r="K118" s="509">
        <f>SUM(K115:K117)</f>
        <v>0</v>
      </c>
      <c r="L118" s="38"/>
      <c r="M118" s="757"/>
      <c r="N118" s="508" t="s">
        <v>104</v>
      </c>
      <c r="O118" s="509">
        <f>SUM(O115:O117)</f>
        <v>0</v>
      </c>
      <c r="P118" s="407"/>
      <c r="Q118" s="508" t="s">
        <v>104</v>
      </c>
      <c r="R118" s="509">
        <f>SUM(R115:R117)</f>
        <v>0</v>
      </c>
      <c r="S118" s="407"/>
      <c r="T118" s="508" t="s">
        <v>104</v>
      </c>
      <c r="U118" s="509">
        <f>SUM(U115:U117)</f>
        <v>0</v>
      </c>
      <c r="V118" s="407"/>
      <c r="W118" s="508" t="s">
        <v>104</v>
      </c>
      <c r="X118" s="509">
        <f>SUM(X115:X117)</f>
        <v>0</v>
      </c>
      <c r="Y118" s="407"/>
      <c r="Z118" s="508" t="s">
        <v>104</v>
      </c>
      <c r="AA118" s="509">
        <f>SUM(AA115:AA117)</f>
        <v>0</v>
      </c>
      <c r="AB118" s="407"/>
      <c r="AC118" s="508" t="s">
        <v>104</v>
      </c>
      <c r="AD118" s="509">
        <f>SUM(AD115:AD117)</f>
        <v>0</v>
      </c>
      <c r="AE118" s="407"/>
      <c r="AF118" s="508" t="s">
        <v>104</v>
      </c>
      <c r="AG118" s="509">
        <f>SUM(AG115:AG117)</f>
        <v>0</v>
      </c>
      <c r="AH118" s="407"/>
      <c r="AI118" s="508" t="s">
        <v>104</v>
      </c>
      <c r="AJ118" s="509">
        <f>SUM(AJ115:AJ117)</f>
        <v>0</v>
      </c>
      <c r="AK118" s="407"/>
      <c r="AL118" s="508" t="s">
        <v>104</v>
      </c>
      <c r="AM118" s="509">
        <f>SUM(AM115:AM117)</f>
        <v>0</v>
      </c>
      <c r="AN118" s="407"/>
      <c r="AO118" s="508" t="s">
        <v>104</v>
      </c>
      <c r="AP118" s="509">
        <f>SUM(AP115:AP117)</f>
        <v>0</v>
      </c>
    </row>
    <row r="119" spans="1:42" s="24" customFormat="1" ht="12" customHeight="1" x14ac:dyDescent="0.3">
      <c r="A119" s="63"/>
      <c r="B119" s="63"/>
      <c r="C119" s="358" t="s">
        <v>86</v>
      </c>
      <c r="D119" s="120"/>
      <c r="E119" s="206" t="s">
        <v>123</v>
      </c>
      <c r="F119" s="359">
        <f>F85</f>
        <v>7.6999999999999999E-2</v>
      </c>
      <c r="G119" s="38"/>
      <c r="H119" s="558">
        <f>H118*F119</f>
        <v>0</v>
      </c>
      <c r="I119" s="101"/>
      <c r="J119" s="414"/>
      <c r="K119" s="361">
        <f>K118*F119</f>
        <v>0</v>
      </c>
      <c r="L119" s="38"/>
      <c r="M119" s="407"/>
      <c r="N119" s="414"/>
      <c r="O119" s="361">
        <f>O118*F119</f>
        <v>0</v>
      </c>
      <c r="P119" s="407"/>
      <c r="Q119" s="414"/>
      <c r="R119" s="361">
        <f>R118*F119</f>
        <v>0</v>
      </c>
      <c r="S119" s="407"/>
      <c r="T119" s="414"/>
      <c r="U119" s="361">
        <f>U118*F119</f>
        <v>0</v>
      </c>
      <c r="V119" s="407"/>
      <c r="W119" s="414"/>
      <c r="X119" s="361">
        <f>X118*F119</f>
        <v>0</v>
      </c>
      <c r="Y119" s="407"/>
      <c r="Z119" s="414"/>
      <c r="AA119" s="361">
        <f>AA118*F119</f>
        <v>0</v>
      </c>
      <c r="AB119" s="407"/>
      <c r="AC119" s="414"/>
      <c r="AD119" s="361">
        <f>AD118*F119</f>
        <v>0</v>
      </c>
      <c r="AE119" s="407"/>
      <c r="AF119" s="414"/>
      <c r="AG119" s="361">
        <f>AG118*F119</f>
        <v>0</v>
      </c>
      <c r="AH119" s="407"/>
      <c r="AI119" s="414"/>
      <c r="AJ119" s="361">
        <f>AJ118*F119</f>
        <v>0</v>
      </c>
      <c r="AK119" s="407"/>
      <c r="AL119" s="414"/>
      <c r="AM119" s="361">
        <f>AM118*F119</f>
        <v>0</v>
      </c>
      <c r="AN119" s="407"/>
      <c r="AO119" s="414"/>
      <c r="AP119" s="361">
        <f>AP118*F119</f>
        <v>0</v>
      </c>
    </row>
    <row r="120" spans="1:42" ht="12" customHeight="1" thickBot="1" x14ac:dyDescent="0.3">
      <c r="C120" s="527" t="s">
        <v>34</v>
      </c>
      <c r="D120" s="528"/>
      <c r="E120" s="529" t="s">
        <v>168</v>
      </c>
      <c r="F120" s="530"/>
      <c r="G120" s="279"/>
      <c r="H120" s="567">
        <f>SUM(H118:H119)</f>
        <v>0</v>
      </c>
      <c r="I120" s="101"/>
      <c r="J120" s="532"/>
      <c r="K120" s="533">
        <f>SUM(K118:K119)</f>
        <v>0</v>
      </c>
      <c r="L120" s="279"/>
      <c r="M120" s="415"/>
      <c r="N120" s="532"/>
      <c r="O120" s="533">
        <f>SUM(O118:O119)</f>
        <v>0</v>
      </c>
      <c r="P120" s="415"/>
      <c r="Q120" s="532"/>
      <c r="R120" s="533">
        <f>SUM(R118:R119)</f>
        <v>0</v>
      </c>
      <c r="S120" s="415"/>
      <c r="T120" s="532"/>
      <c r="U120" s="533">
        <f>SUM(U118:U119)</f>
        <v>0</v>
      </c>
      <c r="V120" s="415"/>
      <c r="W120" s="532"/>
      <c r="X120" s="533">
        <f>SUM(X118:X119)</f>
        <v>0</v>
      </c>
      <c r="Y120" s="415"/>
      <c r="Z120" s="532"/>
      <c r="AA120" s="533">
        <f>SUM(AA118:AA119)</f>
        <v>0</v>
      </c>
      <c r="AB120" s="415"/>
      <c r="AC120" s="532"/>
      <c r="AD120" s="533">
        <f>SUM(AD118:AD119)</f>
        <v>0</v>
      </c>
      <c r="AE120" s="415"/>
      <c r="AF120" s="532"/>
      <c r="AG120" s="533">
        <f>SUM(AG118:AG119)</f>
        <v>0</v>
      </c>
      <c r="AH120" s="415"/>
      <c r="AI120" s="532"/>
      <c r="AJ120" s="533">
        <f>SUM(AJ118:AJ119)</f>
        <v>0</v>
      </c>
      <c r="AK120" s="415"/>
      <c r="AL120" s="532"/>
      <c r="AM120" s="533">
        <f>SUM(AM118:AM119)</f>
        <v>0</v>
      </c>
      <c r="AN120" s="415"/>
      <c r="AO120" s="532"/>
      <c r="AP120" s="533">
        <f>SUM(AP118:AP119)</f>
        <v>0</v>
      </c>
    </row>
    <row r="121" spans="1:42" s="24" customFormat="1" ht="12" customHeight="1" x14ac:dyDescent="0.3">
      <c r="A121" s="63"/>
      <c r="B121" s="63"/>
      <c r="C121" s="390"/>
      <c r="D121" s="391"/>
      <c r="E121" s="391"/>
      <c r="F121" s="41"/>
      <c r="G121" s="25"/>
      <c r="I121" s="25"/>
      <c r="J121" s="392"/>
      <c r="K121" s="26"/>
      <c r="L121" s="25"/>
      <c r="N121" s="392"/>
      <c r="O121" s="393"/>
      <c r="Q121" s="392"/>
      <c r="R121" s="393"/>
      <c r="T121" s="392"/>
      <c r="U121" s="393"/>
      <c r="W121" s="392"/>
      <c r="X121" s="393"/>
      <c r="Z121" s="392"/>
      <c r="AA121" s="393"/>
      <c r="AC121" s="392"/>
      <c r="AD121" s="393"/>
      <c r="AF121" s="392"/>
      <c r="AG121" s="393"/>
      <c r="AI121" s="392"/>
      <c r="AJ121" s="393"/>
      <c r="AL121" s="392"/>
      <c r="AM121" s="393"/>
      <c r="AO121" s="392"/>
      <c r="AP121" s="393"/>
    </row>
    <row r="122" spans="1:42" s="684" customFormat="1" ht="12" customHeight="1" x14ac:dyDescent="0.3">
      <c r="H122" s="712"/>
    </row>
    <row r="123" spans="1:42" s="24" customFormat="1" ht="16.5" thickBot="1" x14ac:dyDescent="0.35">
      <c r="A123" s="520" t="s">
        <v>176</v>
      </c>
      <c r="B123" s="63"/>
      <c r="C123" s="417" t="s">
        <v>153</v>
      </c>
      <c r="D123" s="391"/>
      <c r="E123" s="391"/>
      <c r="F123" s="41"/>
      <c r="G123" s="25"/>
      <c r="I123" s="25"/>
      <c r="J123" s="97"/>
      <c r="K123" s="344" t="s">
        <v>15</v>
      </c>
      <c r="L123" s="25"/>
      <c r="N123" s="392"/>
      <c r="O123" s="393"/>
      <c r="Q123" s="392"/>
      <c r="R123" s="393"/>
      <c r="T123" s="392"/>
      <c r="U123" s="393"/>
      <c r="W123" s="392"/>
      <c r="X123" s="393"/>
      <c r="Z123" s="392"/>
      <c r="AA123" s="393"/>
      <c r="AC123" s="392"/>
      <c r="AD123" s="393"/>
      <c r="AF123" s="392"/>
      <c r="AG123" s="393"/>
      <c r="AI123" s="392"/>
      <c r="AJ123" s="393"/>
      <c r="AL123" s="392"/>
      <c r="AM123" s="393"/>
      <c r="AO123" s="392"/>
      <c r="AP123" s="393"/>
    </row>
    <row r="124" spans="1:42" s="420" customFormat="1" ht="16.5" thickBot="1" x14ac:dyDescent="0.35">
      <c r="A124" s="416"/>
      <c r="B124" s="416"/>
      <c r="C124" s="488" t="s">
        <v>199</v>
      </c>
      <c r="D124" s="418"/>
      <c r="E124" s="418"/>
      <c r="F124" s="416"/>
      <c r="G124" s="419"/>
      <c r="H124" s="553" t="s">
        <v>156</v>
      </c>
      <c r="I124" s="419"/>
      <c r="J124" s="709"/>
      <c r="K124" s="710">
        <f>K80</f>
        <v>0</v>
      </c>
      <c r="L124" s="419"/>
      <c r="N124" s="421"/>
      <c r="O124" s="422"/>
      <c r="Q124" s="421"/>
      <c r="R124" s="422"/>
      <c r="T124" s="421"/>
      <c r="U124" s="422"/>
      <c r="W124" s="421"/>
      <c r="X124" s="422"/>
      <c r="Z124" s="421"/>
      <c r="AA124" s="422"/>
      <c r="AC124" s="421"/>
      <c r="AD124" s="422"/>
      <c r="AF124" s="421"/>
      <c r="AG124" s="422"/>
      <c r="AI124" s="421"/>
      <c r="AJ124" s="422"/>
      <c r="AL124" s="421"/>
      <c r="AM124" s="422"/>
      <c r="AO124" s="421"/>
      <c r="AP124" s="422"/>
    </row>
    <row r="125" spans="1:42" s="420" customFormat="1" ht="15.75" x14ac:dyDescent="0.3">
      <c r="A125" s="416"/>
      <c r="B125" s="416"/>
      <c r="C125" s="488" t="s">
        <v>201</v>
      </c>
      <c r="D125" s="418"/>
      <c r="E125" s="418"/>
      <c r="F125" s="416"/>
      <c r="G125" s="419"/>
      <c r="H125" s="774"/>
      <c r="I125" s="419"/>
      <c r="J125" s="775"/>
      <c r="K125" s="775"/>
      <c r="L125" s="419"/>
      <c r="N125" s="421"/>
      <c r="O125" s="422"/>
      <c r="Q125" s="421"/>
      <c r="R125" s="422"/>
      <c r="T125" s="421"/>
      <c r="U125" s="422"/>
      <c r="W125" s="421"/>
      <c r="X125" s="422"/>
      <c r="Z125" s="421"/>
      <c r="AA125" s="422"/>
      <c r="AC125" s="421"/>
      <c r="AD125" s="422"/>
      <c r="AF125" s="421"/>
      <c r="AG125" s="422"/>
      <c r="AI125" s="421"/>
      <c r="AJ125" s="422"/>
      <c r="AL125" s="421"/>
      <c r="AM125" s="422"/>
      <c r="AO125" s="421"/>
      <c r="AP125" s="422"/>
    </row>
    <row r="126" spans="1:42" s="24" customFormat="1" ht="5.0999999999999996" customHeight="1" thickBot="1" x14ac:dyDescent="0.35">
      <c r="A126" s="63"/>
      <c r="B126" s="63"/>
      <c r="C126" s="390"/>
      <c r="D126" s="391"/>
      <c r="E126" s="391"/>
      <c r="F126" s="41"/>
      <c r="G126" s="25"/>
      <c r="I126" s="25"/>
      <c r="J126" s="392"/>
      <c r="K126" s="26"/>
      <c r="L126" s="25"/>
      <c r="N126" s="392"/>
      <c r="O126" s="393"/>
      <c r="Q126" s="392"/>
      <c r="R126" s="393"/>
      <c r="T126" s="392"/>
      <c r="U126" s="393"/>
      <c r="W126" s="392"/>
      <c r="X126" s="393"/>
      <c r="Z126" s="392"/>
      <c r="AA126" s="393"/>
      <c r="AC126" s="392"/>
      <c r="AD126" s="393"/>
      <c r="AF126" s="392"/>
      <c r="AG126" s="393"/>
      <c r="AI126" s="392"/>
      <c r="AJ126" s="393"/>
      <c r="AL126" s="392"/>
      <c r="AM126" s="393"/>
      <c r="AO126" s="392"/>
      <c r="AP126" s="393"/>
    </row>
    <row r="127" spans="1:42" s="41" customFormat="1" ht="12" customHeight="1" x14ac:dyDescent="0.3">
      <c r="A127" s="63"/>
      <c r="B127" s="63"/>
      <c r="C127" s="399" t="s">
        <v>37</v>
      </c>
      <c r="D127" s="126"/>
      <c r="E127" s="400" t="s">
        <v>38</v>
      </c>
      <c r="F127" s="128"/>
      <c r="G127" s="38"/>
      <c r="H127" s="554"/>
      <c r="I127" s="101"/>
      <c r="J127" s="475"/>
      <c r="K127" s="476"/>
      <c r="L127" s="38"/>
      <c r="M127" s="403"/>
      <c r="N127" s="475"/>
      <c r="O127" s="476"/>
      <c r="P127" s="477"/>
      <c r="Q127" s="475"/>
      <c r="R127" s="476"/>
      <c r="S127" s="477"/>
      <c r="T127" s="475"/>
      <c r="U127" s="476"/>
      <c r="V127" s="477"/>
      <c r="W127" s="475"/>
      <c r="X127" s="476"/>
      <c r="Y127" s="477"/>
      <c r="Z127" s="475"/>
      <c r="AA127" s="476"/>
      <c r="AB127" s="477"/>
      <c r="AC127" s="475"/>
      <c r="AD127" s="476"/>
      <c r="AE127" s="477"/>
      <c r="AF127" s="475"/>
      <c r="AG127" s="476"/>
      <c r="AH127" s="477"/>
      <c r="AI127" s="475"/>
      <c r="AJ127" s="476"/>
      <c r="AK127" s="477"/>
      <c r="AL127" s="475"/>
      <c r="AM127" s="476"/>
      <c r="AN127" s="477"/>
      <c r="AO127" s="475"/>
      <c r="AP127" s="476"/>
    </row>
    <row r="128" spans="1:42" s="41" customFormat="1" ht="12" customHeight="1" x14ac:dyDescent="0.3">
      <c r="A128" s="63"/>
      <c r="B128" s="63"/>
      <c r="C128" s="404"/>
      <c r="D128" s="94"/>
      <c r="E128" s="840" t="s">
        <v>102</v>
      </c>
      <c r="F128" s="841"/>
      <c r="G128" s="38"/>
      <c r="H128" s="638">
        <f>K128+O128+R128+U128+X128+AA128+AD128+AG128+AJ128+AM128+AP128</f>
        <v>0</v>
      </c>
      <c r="I128" s="101"/>
      <c r="J128" s="412"/>
      <c r="K128" s="354">
        <f>(O128+R128+U128+X128+AA128+AD128+AG128+AJ128+AM128+AP128)*K124</f>
        <v>0</v>
      </c>
      <c r="L128" s="38"/>
      <c r="M128" s="407"/>
      <c r="N128" s="412"/>
      <c r="O128" s="354">
        <f>O92</f>
        <v>0</v>
      </c>
      <c r="Q128" s="412"/>
      <c r="R128" s="354">
        <f>R92</f>
        <v>0</v>
      </c>
      <c r="T128" s="412"/>
      <c r="U128" s="354">
        <f>U92</f>
        <v>0</v>
      </c>
      <c r="W128" s="412"/>
      <c r="X128" s="354">
        <f>X92</f>
        <v>0</v>
      </c>
      <c r="Z128" s="412"/>
      <c r="AA128" s="354">
        <f>AA92</f>
        <v>0</v>
      </c>
      <c r="AC128" s="412"/>
      <c r="AD128" s="354">
        <f>AD92</f>
        <v>0</v>
      </c>
      <c r="AF128" s="412"/>
      <c r="AG128" s="354">
        <f>AG92</f>
        <v>0</v>
      </c>
      <c r="AI128" s="412"/>
      <c r="AJ128" s="354">
        <f>AJ92</f>
        <v>0</v>
      </c>
      <c r="AL128" s="412"/>
      <c r="AM128" s="354">
        <f>AM92</f>
        <v>0</v>
      </c>
      <c r="AO128" s="412"/>
      <c r="AP128" s="354">
        <f>AP92</f>
        <v>0</v>
      </c>
    </row>
    <row r="129" spans="1:42" s="397" customFormat="1" ht="12" customHeight="1" x14ac:dyDescent="0.3">
      <c r="A129" s="145"/>
      <c r="B129" s="145"/>
      <c r="C129" s="458"/>
      <c r="D129" s="459"/>
      <c r="E129" s="460" t="s">
        <v>105</v>
      </c>
      <c r="F129" s="194"/>
      <c r="G129" s="38"/>
      <c r="H129" s="639">
        <f>K129+O129+R129+U129+X129+AA129+AD129+AG129+AJ129+AM129+AP129</f>
        <v>0</v>
      </c>
      <c r="I129" s="101"/>
      <c r="J129" s="408">
        <v>0.03</v>
      </c>
      <c r="K129" s="461">
        <f>K128*J129</f>
        <v>0</v>
      </c>
      <c r="L129" s="38"/>
      <c r="M129" s="410"/>
      <c r="N129" s="408">
        <v>0.03</v>
      </c>
      <c r="O129" s="461">
        <f>O128*N129</f>
        <v>0</v>
      </c>
      <c r="Q129" s="408">
        <v>0.03</v>
      </c>
      <c r="R129" s="461">
        <f>R128*Q129</f>
        <v>0</v>
      </c>
      <c r="T129" s="408">
        <v>0.03</v>
      </c>
      <c r="U129" s="461">
        <f>U128*T129</f>
        <v>0</v>
      </c>
      <c r="W129" s="408">
        <v>0.03</v>
      </c>
      <c r="X129" s="461">
        <f>X128*W129</f>
        <v>0</v>
      </c>
      <c r="Z129" s="408">
        <v>0.03</v>
      </c>
      <c r="AA129" s="461">
        <f>AA128*Z129</f>
        <v>0</v>
      </c>
      <c r="AC129" s="408">
        <v>0.03</v>
      </c>
      <c r="AD129" s="461">
        <f>AD128*AC129</f>
        <v>0</v>
      </c>
      <c r="AF129" s="408">
        <v>0.03</v>
      </c>
      <c r="AG129" s="461">
        <f>AG128*AF129</f>
        <v>0</v>
      </c>
      <c r="AI129" s="408">
        <v>0.03</v>
      </c>
      <c r="AJ129" s="461">
        <f>AJ128*AI129</f>
        <v>0</v>
      </c>
      <c r="AL129" s="408">
        <v>0.03</v>
      </c>
      <c r="AM129" s="461">
        <f>AM128*AL129</f>
        <v>0</v>
      </c>
      <c r="AO129" s="408">
        <v>0.03</v>
      </c>
      <c r="AP129" s="461">
        <f>AP128*AO129</f>
        <v>0</v>
      </c>
    </row>
    <row r="130" spans="1:42" s="41" customFormat="1" ht="12" customHeight="1" x14ac:dyDescent="0.3">
      <c r="A130" s="63"/>
      <c r="B130" s="63"/>
      <c r="C130" s="374"/>
      <c r="D130" s="119"/>
      <c r="E130" s="387" t="s">
        <v>35</v>
      </c>
      <c r="F130" s="121"/>
      <c r="G130" s="38"/>
      <c r="H130" s="559">
        <f>K130+O130+R130+U130+X130+AA130+AD130+AG130+AJ130+AM130+AP130</f>
        <v>0</v>
      </c>
      <c r="I130" s="101"/>
      <c r="J130" s="413"/>
      <c r="K130" s="711">
        <f>(O130+R130+U130+X130+AA130+AD130+AG130+AJ130+AM130+AP130)*K124</f>
        <v>0</v>
      </c>
      <c r="L130" s="38"/>
      <c r="M130" s="407"/>
      <c r="N130" s="413"/>
      <c r="O130" s="6"/>
      <c r="Q130" s="413"/>
      <c r="R130" s="6"/>
      <c r="T130" s="413"/>
      <c r="U130" s="6"/>
      <c r="W130" s="413"/>
      <c r="X130" s="6"/>
      <c r="Z130" s="413"/>
      <c r="AA130" s="6"/>
      <c r="AC130" s="413"/>
      <c r="AD130" s="6"/>
      <c r="AF130" s="413"/>
      <c r="AG130" s="6"/>
      <c r="AI130" s="413"/>
      <c r="AJ130" s="6"/>
      <c r="AL130" s="413"/>
      <c r="AM130" s="6"/>
      <c r="AO130" s="413"/>
      <c r="AP130" s="6"/>
    </row>
    <row r="131" spans="1:42" s="24" customFormat="1" ht="12" customHeight="1" x14ac:dyDescent="0.3">
      <c r="A131" s="63"/>
      <c r="B131" s="63"/>
      <c r="C131" s="513" t="s">
        <v>34</v>
      </c>
      <c r="D131" s="514"/>
      <c r="E131" s="515" t="s">
        <v>169</v>
      </c>
      <c r="F131" s="516"/>
      <c r="G131" s="25"/>
      <c r="H131" s="560">
        <f>SUM(H127:H130)</f>
        <v>0</v>
      </c>
      <c r="I131" s="97"/>
      <c r="J131" s="508"/>
      <c r="K131" s="509">
        <f>SUM(K127:K130)</f>
        <v>0</v>
      </c>
      <c r="L131" s="25"/>
      <c r="M131" s="357"/>
      <c r="N131" s="508"/>
      <c r="O131" s="509">
        <f>SUM(O128:O130)</f>
        <v>0</v>
      </c>
      <c r="Q131" s="508"/>
      <c r="R131" s="509">
        <f>SUM(R128:R130)</f>
        <v>0</v>
      </c>
      <c r="T131" s="508"/>
      <c r="U131" s="509">
        <f>SUM(U128:U130)</f>
        <v>0</v>
      </c>
      <c r="W131" s="508"/>
      <c r="X131" s="509">
        <f>SUM(X128:X130)</f>
        <v>0</v>
      </c>
      <c r="Z131" s="508"/>
      <c r="AA131" s="509">
        <f>SUM(AA128:AA130)</f>
        <v>0</v>
      </c>
      <c r="AC131" s="508"/>
      <c r="AD131" s="509">
        <f>SUM(AD128:AD130)</f>
        <v>0</v>
      </c>
      <c r="AF131" s="508"/>
      <c r="AG131" s="509">
        <f>SUM(AG128:AG130)</f>
        <v>0</v>
      </c>
      <c r="AI131" s="508"/>
      <c r="AJ131" s="509">
        <f>SUM(AJ128:AJ130)</f>
        <v>0</v>
      </c>
      <c r="AL131" s="508"/>
      <c r="AM131" s="509">
        <f>SUM(AM128:AM130)</f>
        <v>0</v>
      </c>
      <c r="AO131" s="508"/>
      <c r="AP131" s="509">
        <f>SUM(AP128:AP130)</f>
        <v>0</v>
      </c>
    </row>
    <row r="132" spans="1:42" s="24" customFormat="1" ht="12" customHeight="1" x14ac:dyDescent="0.3">
      <c r="A132" s="63"/>
      <c r="B132" s="63"/>
      <c r="C132" s="358" t="s">
        <v>86</v>
      </c>
      <c r="D132" s="120"/>
      <c r="E132" s="206" t="s">
        <v>123</v>
      </c>
      <c r="F132" s="359">
        <f>F85</f>
        <v>7.6999999999999999E-2</v>
      </c>
      <c r="G132" s="25"/>
      <c r="H132" s="558">
        <f>$F$119*H131</f>
        <v>0</v>
      </c>
      <c r="I132" s="97"/>
      <c r="J132" s="414"/>
      <c r="K132" s="361">
        <f>K131*F132</f>
        <v>0</v>
      </c>
      <c r="L132" s="25"/>
      <c r="M132" s="357"/>
      <c r="N132" s="414"/>
      <c r="O132" s="361">
        <f>O131*F132</f>
        <v>0</v>
      </c>
      <c r="Q132" s="414"/>
      <c r="R132" s="361">
        <f>R131*F132</f>
        <v>0</v>
      </c>
      <c r="T132" s="414"/>
      <c r="U132" s="361">
        <f>U131*F132</f>
        <v>0</v>
      </c>
      <c r="W132" s="414"/>
      <c r="X132" s="361">
        <f>X131*F132</f>
        <v>0</v>
      </c>
      <c r="Z132" s="414"/>
      <c r="AA132" s="361">
        <f>AA131*F132</f>
        <v>0</v>
      </c>
      <c r="AC132" s="414"/>
      <c r="AD132" s="361">
        <f>AD131*F132</f>
        <v>0</v>
      </c>
      <c r="AF132" s="414"/>
      <c r="AG132" s="361">
        <f>AG131*F132</f>
        <v>0</v>
      </c>
      <c r="AI132" s="414"/>
      <c r="AJ132" s="361">
        <f>AJ131*F132</f>
        <v>0</v>
      </c>
      <c r="AL132" s="414"/>
      <c r="AM132" s="361">
        <f>AM131*F132</f>
        <v>0</v>
      </c>
      <c r="AO132" s="414"/>
      <c r="AP132" s="361">
        <f>AP131*F132</f>
        <v>0</v>
      </c>
    </row>
    <row r="133" spans="1:42" s="24" customFormat="1" ht="12" customHeight="1" thickBot="1" x14ac:dyDescent="0.35">
      <c r="A133" s="63"/>
      <c r="B133" s="63"/>
      <c r="C133" s="527" t="s">
        <v>34</v>
      </c>
      <c r="D133" s="528"/>
      <c r="E133" s="529" t="s">
        <v>146</v>
      </c>
      <c r="F133" s="530"/>
      <c r="G133" s="25"/>
      <c r="H133" s="567">
        <f>SUM(H131:H132)</f>
        <v>0</v>
      </c>
      <c r="I133" s="97"/>
      <c r="J133" s="532"/>
      <c r="K133" s="533">
        <f>SUM(K131:K132)</f>
        <v>0</v>
      </c>
      <c r="L133" s="25"/>
      <c r="M133" s="454"/>
      <c r="N133" s="532"/>
      <c r="O133" s="533">
        <f>SUM(O131:O132)</f>
        <v>0</v>
      </c>
      <c r="Q133" s="532"/>
      <c r="R133" s="533">
        <f>SUM(R131:R132)</f>
        <v>0</v>
      </c>
      <c r="T133" s="532"/>
      <c r="U133" s="533">
        <f>SUM(U131:U132)</f>
        <v>0</v>
      </c>
      <c r="W133" s="532"/>
      <c r="X133" s="533">
        <f>SUM(X131:X132)</f>
        <v>0</v>
      </c>
      <c r="Z133" s="532"/>
      <c r="AA133" s="533">
        <f>SUM(AA131:AA132)</f>
        <v>0</v>
      </c>
      <c r="AC133" s="532"/>
      <c r="AD133" s="533">
        <f>SUM(AD131:AD132)</f>
        <v>0</v>
      </c>
      <c r="AF133" s="532"/>
      <c r="AG133" s="533">
        <f>SUM(AG131:AG132)</f>
        <v>0</v>
      </c>
      <c r="AI133" s="532"/>
      <c r="AJ133" s="533">
        <f>SUM(AJ131:AJ132)</f>
        <v>0</v>
      </c>
      <c r="AL133" s="532"/>
      <c r="AM133" s="533">
        <f>SUM(AM131:AM132)</f>
        <v>0</v>
      </c>
      <c r="AO133" s="532"/>
      <c r="AP133" s="533">
        <f>SUM(AP131:AP132)</f>
        <v>0</v>
      </c>
    </row>
    <row r="134" spans="1:42" s="24" customFormat="1" ht="12" customHeight="1" x14ac:dyDescent="0.3">
      <c r="A134" s="63"/>
      <c r="B134" s="63"/>
      <c r="C134" s="390"/>
      <c r="D134" s="391"/>
      <c r="E134" s="391"/>
      <c r="F134" s="41"/>
      <c r="G134" s="25"/>
      <c r="I134" s="25"/>
      <c r="J134" s="392"/>
      <c r="K134" s="26"/>
      <c r="L134" s="25"/>
      <c r="M134" s="453"/>
      <c r="N134" s="392"/>
      <c r="O134" s="393"/>
      <c r="P134" s="453"/>
      <c r="Q134" s="392"/>
      <c r="R134" s="393"/>
      <c r="S134" s="453"/>
      <c r="T134" s="392"/>
      <c r="U134" s="393"/>
      <c r="V134" s="453"/>
      <c r="W134" s="392"/>
      <c r="X134" s="393"/>
      <c r="Y134" s="453"/>
      <c r="Z134" s="392"/>
      <c r="AA134" s="393"/>
      <c r="AB134" s="453"/>
      <c r="AC134" s="392"/>
      <c r="AD134" s="393"/>
      <c r="AE134" s="453"/>
      <c r="AF134" s="392"/>
      <c r="AG134" s="393"/>
      <c r="AH134" s="453"/>
      <c r="AI134" s="392"/>
      <c r="AJ134" s="393"/>
      <c r="AK134" s="453"/>
      <c r="AL134" s="392"/>
      <c r="AM134" s="393"/>
      <c r="AN134" s="453"/>
      <c r="AO134" s="392"/>
      <c r="AP134" s="393"/>
    </row>
    <row r="135" spans="1:42" s="24" customFormat="1" ht="12" customHeight="1" x14ac:dyDescent="0.3">
      <c r="A135" s="63"/>
      <c r="B135" s="63"/>
      <c r="C135" s="390"/>
      <c r="D135" s="391"/>
      <c r="E135" s="391"/>
      <c r="F135" s="41"/>
      <c r="G135" s="25"/>
      <c r="I135" s="25"/>
      <c r="J135" s="392"/>
      <c r="K135" s="26"/>
      <c r="L135" s="25"/>
      <c r="N135" s="392"/>
      <c r="O135" s="393"/>
      <c r="Q135" s="392"/>
      <c r="R135" s="393"/>
      <c r="T135" s="392"/>
      <c r="U135" s="393"/>
      <c r="W135" s="392"/>
      <c r="X135" s="393"/>
      <c r="Z135" s="392"/>
      <c r="AA135" s="393"/>
      <c r="AC135" s="392"/>
      <c r="AD135" s="393"/>
      <c r="AF135" s="392"/>
      <c r="AG135" s="393"/>
      <c r="AI135" s="392"/>
      <c r="AJ135" s="393"/>
      <c r="AL135" s="392"/>
      <c r="AM135" s="393"/>
      <c r="AO135" s="392"/>
      <c r="AP135" s="393"/>
    </row>
    <row r="136" spans="1:42" s="24" customFormat="1" ht="16.5" thickBot="1" x14ac:dyDescent="0.35">
      <c r="A136" s="520" t="s">
        <v>177</v>
      </c>
      <c r="B136" s="63"/>
      <c r="C136" s="417" t="s">
        <v>164</v>
      </c>
      <c r="D136" s="391"/>
      <c r="E136" s="391"/>
      <c r="F136" s="41"/>
      <c r="G136" s="25"/>
      <c r="I136" s="25"/>
      <c r="J136" s="97"/>
      <c r="K136" s="344" t="s">
        <v>15</v>
      </c>
      <c r="L136" s="25"/>
      <c r="N136" s="392"/>
      <c r="O136" s="393"/>
      <c r="Q136" s="392"/>
      <c r="R136" s="393"/>
      <c r="T136" s="392"/>
      <c r="U136" s="393"/>
      <c r="W136" s="392"/>
      <c r="X136" s="393"/>
      <c r="Z136" s="392"/>
      <c r="AA136" s="393"/>
      <c r="AC136" s="392"/>
      <c r="AD136" s="393"/>
      <c r="AF136" s="392"/>
      <c r="AG136" s="393"/>
      <c r="AI136" s="392"/>
      <c r="AJ136" s="393"/>
      <c r="AL136" s="392"/>
      <c r="AM136" s="393"/>
      <c r="AO136" s="392"/>
      <c r="AP136" s="393"/>
    </row>
    <row r="137" spans="1:42" s="420" customFormat="1" ht="16.5" thickBot="1" x14ac:dyDescent="0.35">
      <c r="A137" s="416"/>
      <c r="B137" s="416"/>
      <c r="C137" s="488" t="s">
        <v>200</v>
      </c>
      <c r="D137" s="418"/>
      <c r="E137" s="418"/>
      <c r="F137" s="416"/>
      <c r="G137" s="419"/>
      <c r="H137" s="553" t="s">
        <v>156</v>
      </c>
      <c r="I137" s="419"/>
      <c r="J137" s="709"/>
      <c r="K137" s="710">
        <f>K80</f>
        <v>0</v>
      </c>
      <c r="L137" s="419"/>
      <c r="N137" s="421"/>
      <c r="O137" s="422"/>
      <c r="Q137" s="421"/>
      <c r="R137" s="422"/>
      <c r="T137" s="421"/>
      <c r="U137" s="422"/>
      <c r="W137" s="421"/>
      <c r="X137" s="422"/>
      <c r="Z137" s="421"/>
      <c r="AA137" s="422"/>
      <c r="AC137" s="421"/>
      <c r="AD137" s="422"/>
      <c r="AF137" s="421"/>
      <c r="AG137" s="422"/>
      <c r="AI137" s="421"/>
      <c r="AJ137" s="422"/>
      <c r="AL137" s="421"/>
      <c r="AM137" s="422"/>
      <c r="AO137" s="421"/>
      <c r="AP137" s="422"/>
    </row>
    <row r="138" spans="1:42" s="24" customFormat="1" ht="5.0999999999999996" customHeight="1" thickBot="1" x14ac:dyDescent="0.35">
      <c r="A138" s="63"/>
      <c r="B138" s="63"/>
      <c r="C138" s="390"/>
      <c r="D138" s="391"/>
      <c r="E138" s="391"/>
      <c r="F138" s="41"/>
      <c r="G138" s="25"/>
      <c r="I138" s="25"/>
      <c r="J138" s="392"/>
      <c r="K138" s="26"/>
      <c r="L138" s="25"/>
      <c r="N138" s="392"/>
      <c r="O138" s="393"/>
      <c r="Q138" s="392"/>
      <c r="R138" s="393"/>
      <c r="T138" s="392"/>
      <c r="U138" s="393"/>
      <c r="W138" s="392"/>
      <c r="X138" s="393"/>
      <c r="Z138" s="392"/>
      <c r="AA138" s="393"/>
      <c r="AC138" s="392"/>
      <c r="AD138" s="393"/>
      <c r="AF138" s="392"/>
      <c r="AG138" s="393"/>
      <c r="AI138" s="392"/>
      <c r="AJ138" s="393"/>
      <c r="AL138" s="392"/>
      <c r="AM138" s="393"/>
      <c r="AO138" s="392"/>
      <c r="AP138" s="393"/>
    </row>
    <row r="139" spans="1:42" s="41" customFormat="1" ht="12" customHeight="1" x14ac:dyDescent="0.3">
      <c r="A139" s="63"/>
      <c r="B139" s="63"/>
      <c r="C139" s="399" t="s">
        <v>45</v>
      </c>
      <c r="D139" s="126"/>
      <c r="E139" s="400" t="s">
        <v>46</v>
      </c>
      <c r="F139" s="128"/>
      <c r="G139" s="38"/>
      <c r="H139" s="554"/>
      <c r="I139" s="101"/>
      <c r="J139" s="475"/>
      <c r="K139" s="476"/>
      <c r="L139" s="38"/>
      <c r="M139" s="403"/>
      <c r="N139" s="475"/>
      <c r="O139" s="476"/>
      <c r="P139" s="477"/>
      <c r="Q139" s="475"/>
      <c r="R139" s="476"/>
      <c r="S139" s="477"/>
      <c r="T139" s="475"/>
      <c r="U139" s="476"/>
      <c r="V139" s="477"/>
      <c r="W139" s="475"/>
      <c r="X139" s="476"/>
      <c r="Y139" s="477"/>
      <c r="Z139" s="475"/>
      <c r="AA139" s="476"/>
      <c r="AB139" s="477"/>
      <c r="AC139" s="475"/>
      <c r="AD139" s="476"/>
      <c r="AE139" s="477"/>
      <c r="AF139" s="475"/>
      <c r="AG139" s="476"/>
      <c r="AH139" s="477"/>
      <c r="AI139" s="475"/>
      <c r="AJ139" s="476"/>
      <c r="AK139" s="477"/>
      <c r="AL139" s="475"/>
      <c r="AM139" s="476"/>
      <c r="AN139" s="477"/>
      <c r="AO139" s="475"/>
      <c r="AP139" s="476"/>
    </row>
    <row r="140" spans="1:42" s="41" customFormat="1" ht="12" customHeight="1" x14ac:dyDescent="0.3">
      <c r="A140" s="63"/>
      <c r="B140" s="63"/>
      <c r="C140" s="404"/>
      <c r="D140" s="94"/>
      <c r="E140" s="840" t="s">
        <v>102</v>
      </c>
      <c r="F140" s="841"/>
      <c r="G140" s="38"/>
      <c r="H140" s="638">
        <f>K140+O140+R140+U140+X140+AA140+AD140+AG140+AJ140+AM140+AP140</f>
        <v>0</v>
      </c>
      <c r="I140" s="101"/>
      <c r="J140" s="412"/>
      <c r="K140" s="354">
        <f>(O140+R140+U140+X140+AA140+AD140+AG140+AJ140+AM140+AP140)*K137</f>
        <v>0</v>
      </c>
      <c r="L140" s="38"/>
      <c r="M140" s="407"/>
      <c r="N140" s="412"/>
      <c r="O140" s="354">
        <f>O93</f>
        <v>0</v>
      </c>
      <c r="Q140" s="412"/>
      <c r="R140" s="354">
        <f>R93</f>
        <v>0</v>
      </c>
      <c r="T140" s="412"/>
      <c r="U140" s="354">
        <f>U93</f>
        <v>0</v>
      </c>
      <c r="W140" s="412"/>
      <c r="X140" s="354">
        <f>X93</f>
        <v>0</v>
      </c>
      <c r="Z140" s="412"/>
      <c r="AA140" s="354">
        <f>AA93</f>
        <v>0</v>
      </c>
      <c r="AC140" s="412"/>
      <c r="AD140" s="354">
        <f>AD93</f>
        <v>0</v>
      </c>
      <c r="AF140" s="412"/>
      <c r="AG140" s="354">
        <f>AG93</f>
        <v>0</v>
      </c>
      <c r="AI140" s="412"/>
      <c r="AJ140" s="354">
        <f>AJ93</f>
        <v>0</v>
      </c>
      <c r="AL140" s="412"/>
      <c r="AM140" s="354">
        <f>AM93</f>
        <v>0</v>
      </c>
      <c r="AO140" s="412"/>
      <c r="AP140" s="354">
        <f>AP93</f>
        <v>0</v>
      </c>
    </row>
    <row r="141" spans="1:42" s="397" customFormat="1" ht="12" customHeight="1" x14ac:dyDescent="0.3">
      <c r="A141" s="145"/>
      <c r="B141" s="145"/>
      <c r="C141" s="478" t="s">
        <v>49</v>
      </c>
      <c r="D141" s="479"/>
      <c r="E141" s="480" t="s">
        <v>165</v>
      </c>
      <c r="F141" s="481"/>
      <c r="G141" s="38"/>
      <c r="H141" s="639"/>
      <c r="I141" s="101"/>
      <c r="J141" s="408"/>
      <c r="K141" s="461"/>
      <c r="L141" s="38"/>
      <c r="M141" s="410"/>
      <c r="N141" s="408"/>
      <c r="O141" s="461"/>
      <c r="Q141" s="408"/>
      <c r="R141" s="461"/>
      <c r="T141" s="408"/>
      <c r="U141" s="461"/>
      <c r="W141" s="408"/>
      <c r="X141" s="461"/>
      <c r="Z141" s="408"/>
      <c r="AA141" s="461"/>
      <c r="AC141" s="408"/>
      <c r="AD141" s="461"/>
      <c r="AF141" s="408"/>
      <c r="AG141" s="461"/>
      <c r="AI141" s="408"/>
      <c r="AJ141" s="461"/>
      <c r="AL141" s="408"/>
      <c r="AM141" s="461"/>
      <c r="AO141" s="408"/>
      <c r="AP141" s="461"/>
    </row>
    <row r="142" spans="1:42" s="397" customFormat="1" ht="12" customHeight="1" x14ac:dyDescent="0.3">
      <c r="A142" s="145"/>
      <c r="B142" s="145"/>
      <c r="C142" s="482"/>
      <c r="D142" s="483"/>
      <c r="E142" s="484" t="s">
        <v>102</v>
      </c>
      <c r="F142" s="485"/>
      <c r="G142" s="38"/>
      <c r="H142" s="640">
        <f>K142+O142+R142+AD142+AG142+AJ142+AM142+AP142</f>
        <v>0</v>
      </c>
      <c r="I142" s="101"/>
      <c r="J142" s="713"/>
      <c r="K142" s="486">
        <f>(O142+R142+AD142+AG142+AJ142+AM142+AP142)*K137</f>
        <v>0</v>
      </c>
      <c r="L142" s="38"/>
      <c r="M142" s="410"/>
      <c r="N142" s="713"/>
      <c r="O142" s="486">
        <f>O94</f>
        <v>0</v>
      </c>
      <c r="Q142" s="713"/>
      <c r="R142" s="486">
        <f>R94</f>
        <v>0</v>
      </c>
      <c r="T142" s="713"/>
      <c r="U142" s="487" t="s">
        <v>167</v>
      </c>
      <c r="W142" s="713"/>
      <c r="X142" s="487" t="s">
        <v>167</v>
      </c>
      <c r="Z142" s="713"/>
      <c r="AA142" s="487" t="s">
        <v>167</v>
      </c>
      <c r="AC142" s="713"/>
      <c r="AD142" s="486">
        <f>AD94</f>
        <v>0</v>
      </c>
      <c r="AF142" s="713"/>
      <c r="AG142" s="486">
        <f>AG94</f>
        <v>0</v>
      </c>
      <c r="AI142" s="713"/>
      <c r="AJ142" s="486">
        <f>AJ94</f>
        <v>0</v>
      </c>
      <c r="AL142" s="713"/>
      <c r="AM142" s="486">
        <f>AM94</f>
        <v>0</v>
      </c>
      <c r="AO142" s="713"/>
      <c r="AP142" s="486">
        <f>AP94</f>
        <v>0</v>
      </c>
    </row>
    <row r="143" spans="1:42" s="397" customFormat="1" ht="12" customHeight="1" x14ac:dyDescent="0.3">
      <c r="A143" s="145"/>
      <c r="B143" s="145"/>
      <c r="C143" s="746" t="s">
        <v>34</v>
      </c>
      <c r="D143" s="741"/>
      <c r="E143" s="747" t="s">
        <v>166</v>
      </c>
      <c r="F143" s="348"/>
      <c r="G143" s="38"/>
      <c r="H143" s="749">
        <f>SUM(H139:H142)</f>
        <v>0</v>
      </c>
      <c r="I143" s="101"/>
      <c r="J143" s="475"/>
      <c r="K143" s="750">
        <f>SUM(K139:K142)</f>
        <v>0</v>
      </c>
      <c r="L143" s="38"/>
      <c r="M143" s="410"/>
      <c r="N143" s="475"/>
      <c r="O143" s="750">
        <f>SUM(O140:O142)</f>
        <v>0</v>
      </c>
      <c r="Q143" s="475"/>
      <c r="R143" s="750">
        <f>SUM(R140:R142)</f>
        <v>0</v>
      </c>
      <c r="T143" s="475"/>
      <c r="U143" s="750">
        <f>SUM(U140:U142)</f>
        <v>0</v>
      </c>
      <c r="W143" s="475"/>
      <c r="X143" s="750">
        <f>SUM(X140:X142)</f>
        <v>0</v>
      </c>
      <c r="Z143" s="475"/>
      <c r="AA143" s="750">
        <f>SUM(AA140:AA142)</f>
        <v>0</v>
      </c>
      <c r="AC143" s="475"/>
      <c r="AD143" s="750">
        <f>SUM(AD140:AD142)</f>
        <v>0</v>
      </c>
      <c r="AF143" s="475"/>
      <c r="AG143" s="750">
        <f>SUM(AG139:AG142)</f>
        <v>0</v>
      </c>
      <c r="AI143" s="475"/>
      <c r="AJ143" s="750">
        <f>SUM(AJ139:AJ142)</f>
        <v>0</v>
      </c>
      <c r="AL143" s="475"/>
      <c r="AM143" s="750">
        <f>SUM(AM140:AM142)</f>
        <v>0</v>
      </c>
      <c r="AO143" s="475"/>
      <c r="AP143" s="750">
        <f>SUM(AP140:AP142)</f>
        <v>0</v>
      </c>
    </row>
    <row r="144" spans="1:42" s="397" customFormat="1" ht="12" customHeight="1" x14ac:dyDescent="0.3">
      <c r="A144" s="145"/>
      <c r="B144" s="145"/>
      <c r="C144" s="748"/>
      <c r="D144" s="459"/>
      <c r="E144" s="460" t="s">
        <v>105</v>
      </c>
      <c r="F144" s="194"/>
      <c r="G144" s="38"/>
      <c r="H144" s="639">
        <f>K144+O144+R144+U144+X144+AA144+AD144+AG144+AJ144+AM144+AP144</f>
        <v>0</v>
      </c>
      <c r="I144" s="101"/>
      <c r="J144" s="408">
        <v>0.03</v>
      </c>
      <c r="K144" s="461">
        <f>K143*J144</f>
        <v>0</v>
      </c>
      <c r="L144" s="38"/>
      <c r="M144" s="410"/>
      <c r="N144" s="408">
        <v>0.03</v>
      </c>
      <c r="O144" s="461">
        <f>O143*N144</f>
        <v>0</v>
      </c>
      <c r="Q144" s="408">
        <v>0.03</v>
      </c>
      <c r="R144" s="461">
        <f>R143*Q144</f>
        <v>0</v>
      </c>
      <c r="T144" s="408">
        <v>0.03</v>
      </c>
      <c r="U144" s="461">
        <f>U143*T144</f>
        <v>0</v>
      </c>
      <c r="W144" s="408">
        <v>0.03</v>
      </c>
      <c r="X144" s="461">
        <f>X143*W144</f>
        <v>0</v>
      </c>
      <c r="Z144" s="408">
        <v>0.03</v>
      </c>
      <c r="AA144" s="461">
        <f>AA143*Z144</f>
        <v>0</v>
      </c>
      <c r="AC144" s="408">
        <v>0.03</v>
      </c>
      <c r="AD144" s="461">
        <f>AD143*AC144</f>
        <v>0</v>
      </c>
      <c r="AF144" s="408">
        <v>0.03</v>
      </c>
      <c r="AG144" s="461">
        <f>AG143*AF144</f>
        <v>0</v>
      </c>
      <c r="AI144" s="408">
        <v>0.03</v>
      </c>
      <c r="AJ144" s="461">
        <f>AJ143*AI144</f>
        <v>0</v>
      </c>
      <c r="AL144" s="408">
        <v>0.03</v>
      </c>
      <c r="AM144" s="461">
        <f>AM143*AL144</f>
        <v>0</v>
      </c>
      <c r="AO144" s="408">
        <v>0.03</v>
      </c>
      <c r="AP144" s="461">
        <f>AP143*AO144</f>
        <v>0</v>
      </c>
    </row>
    <row r="145" spans="1:42" s="41" customFormat="1" ht="12" customHeight="1" x14ac:dyDescent="0.3">
      <c r="A145" s="63"/>
      <c r="B145" s="63"/>
      <c r="C145" s="743"/>
      <c r="D145" s="744"/>
      <c r="E145" s="493" t="s">
        <v>35</v>
      </c>
      <c r="F145" s="745"/>
      <c r="G145" s="38"/>
      <c r="H145" s="559">
        <f>K145+O145+R145+U145+X145+AA145+AD145+AG145+AJ145+AM145+AP145</f>
        <v>0</v>
      </c>
      <c r="I145" s="101"/>
      <c r="J145" s="411"/>
      <c r="K145" s="486">
        <f>(O145+R145+U145+X145+AA145+AD145+AG145+AJ145+AM145+AP145)*K137</f>
        <v>0</v>
      </c>
      <c r="L145" s="38"/>
      <c r="M145" s="407"/>
      <c r="N145" s="411"/>
      <c r="O145" s="751"/>
      <c r="Q145" s="411"/>
      <c r="R145" s="751"/>
      <c r="T145" s="411"/>
      <c r="U145" s="751"/>
      <c r="W145" s="411"/>
      <c r="X145" s="751"/>
      <c r="Z145" s="411"/>
      <c r="AA145" s="751"/>
      <c r="AC145" s="411"/>
      <c r="AD145" s="751">
        <v>0</v>
      </c>
      <c r="AF145" s="411"/>
      <c r="AG145" s="751">
        <v>0</v>
      </c>
      <c r="AI145" s="411"/>
      <c r="AJ145" s="751"/>
      <c r="AL145" s="411"/>
      <c r="AM145" s="751">
        <v>0</v>
      </c>
      <c r="AO145" s="411"/>
      <c r="AP145" s="751">
        <v>0</v>
      </c>
    </row>
    <row r="146" spans="1:42" s="24" customFormat="1" ht="12" customHeight="1" x14ac:dyDescent="0.3">
      <c r="A146" s="63"/>
      <c r="B146" s="63"/>
      <c r="C146" s="513" t="s">
        <v>34</v>
      </c>
      <c r="D146" s="514"/>
      <c r="E146" s="515" t="s">
        <v>169</v>
      </c>
      <c r="F146" s="516"/>
      <c r="G146" s="25"/>
      <c r="H146" s="560">
        <f>SUM(H143:H145)</f>
        <v>0</v>
      </c>
      <c r="I146" s="97"/>
      <c r="J146" s="508"/>
      <c r="K146" s="509">
        <f>SUM(K143:K145)</f>
        <v>0</v>
      </c>
      <c r="L146" s="25"/>
      <c r="M146" s="357"/>
      <c r="N146" s="508"/>
      <c r="O146" s="509">
        <f>SUM(O143:O145)</f>
        <v>0</v>
      </c>
      <c r="Q146" s="508"/>
      <c r="R146" s="509">
        <f>SUM(R143:R145)</f>
        <v>0</v>
      </c>
      <c r="T146" s="508"/>
      <c r="U146" s="509">
        <f>SUM(U143:U145)</f>
        <v>0</v>
      </c>
      <c r="W146" s="508"/>
      <c r="X146" s="509">
        <f>SUM(X143:X145)</f>
        <v>0</v>
      </c>
      <c r="Z146" s="508"/>
      <c r="AA146" s="509">
        <f>SUM(AA143:AA145)</f>
        <v>0</v>
      </c>
      <c r="AC146" s="508"/>
      <c r="AD146" s="509">
        <f>SUM(AD143:AD145)</f>
        <v>0</v>
      </c>
      <c r="AF146" s="508"/>
      <c r="AG146" s="509">
        <f>SUM(AG143:AG145)</f>
        <v>0</v>
      </c>
      <c r="AI146" s="508"/>
      <c r="AJ146" s="509">
        <f>SUM(AJ143:AJ145)</f>
        <v>0</v>
      </c>
      <c r="AL146" s="508"/>
      <c r="AM146" s="509">
        <f>SUM(AM143:AM145)</f>
        <v>0</v>
      </c>
      <c r="AO146" s="508"/>
      <c r="AP146" s="509">
        <f>SUM(AP143:AP145)</f>
        <v>0</v>
      </c>
    </row>
    <row r="147" spans="1:42" s="24" customFormat="1" ht="12" customHeight="1" x14ac:dyDescent="0.3">
      <c r="A147" s="63"/>
      <c r="B147" s="63"/>
      <c r="C147" s="358" t="s">
        <v>86</v>
      </c>
      <c r="D147" s="120"/>
      <c r="E147" s="206" t="s">
        <v>123</v>
      </c>
      <c r="F147" s="359">
        <f>F85</f>
        <v>7.6999999999999999E-2</v>
      </c>
      <c r="G147" s="25"/>
      <c r="H147" s="558">
        <f>H146*F147</f>
        <v>0</v>
      </c>
      <c r="I147" s="97"/>
      <c r="J147" s="414"/>
      <c r="K147" s="361">
        <f>$F$119*K146</f>
        <v>0</v>
      </c>
      <c r="L147" s="25"/>
      <c r="M147" s="357"/>
      <c r="N147" s="414"/>
      <c r="O147" s="361">
        <f>O146*F147</f>
        <v>0</v>
      </c>
      <c r="Q147" s="414"/>
      <c r="R147" s="361">
        <f>R146*F147</f>
        <v>0</v>
      </c>
      <c r="T147" s="414"/>
      <c r="U147" s="361">
        <f>U146*F147</f>
        <v>0</v>
      </c>
      <c r="W147" s="414"/>
      <c r="X147" s="361">
        <f>X146*F147</f>
        <v>0</v>
      </c>
      <c r="Z147" s="414"/>
      <c r="AA147" s="361">
        <f>AA146*F147</f>
        <v>0</v>
      </c>
      <c r="AC147" s="414"/>
      <c r="AD147" s="361">
        <f>AD146*F147</f>
        <v>0</v>
      </c>
      <c r="AF147" s="414"/>
      <c r="AG147" s="361">
        <f>AG146*F147</f>
        <v>0</v>
      </c>
      <c r="AI147" s="414"/>
      <c r="AJ147" s="361">
        <f>AJ146*F147</f>
        <v>0</v>
      </c>
      <c r="AL147" s="414"/>
      <c r="AM147" s="361">
        <f>AM146*F147</f>
        <v>0</v>
      </c>
      <c r="AO147" s="414"/>
      <c r="AP147" s="361">
        <f>AP146*F147</f>
        <v>0</v>
      </c>
    </row>
    <row r="148" spans="1:42" s="24" customFormat="1" ht="12" customHeight="1" thickBot="1" x14ac:dyDescent="0.35">
      <c r="A148" s="63"/>
      <c r="B148" s="63"/>
      <c r="C148" s="527" t="s">
        <v>34</v>
      </c>
      <c r="D148" s="528"/>
      <c r="E148" s="529" t="s">
        <v>146</v>
      </c>
      <c r="F148" s="530"/>
      <c r="G148" s="25"/>
      <c r="H148" s="567">
        <f>SUM(H146:H147)</f>
        <v>0</v>
      </c>
      <c r="I148" s="97"/>
      <c r="J148" s="532"/>
      <c r="K148" s="533">
        <f>SUM(K146:K147)</f>
        <v>0</v>
      </c>
      <c r="L148" s="25"/>
      <c r="M148" s="454"/>
      <c r="N148" s="532"/>
      <c r="O148" s="533">
        <f>SUM(O146:O147)</f>
        <v>0</v>
      </c>
      <c r="P148" s="526"/>
      <c r="Q148" s="532"/>
      <c r="R148" s="533">
        <f>SUM(R146:R147)</f>
        <v>0</v>
      </c>
      <c r="S148" s="526"/>
      <c r="T148" s="532"/>
      <c r="U148" s="533">
        <f>SUM(U146:U147)</f>
        <v>0</v>
      </c>
      <c r="V148" s="526"/>
      <c r="W148" s="532"/>
      <c r="X148" s="533">
        <f>SUM(X146:X147)</f>
        <v>0</v>
      </c>
      <c r="Y148" s="526"/>
      <c r="Z148" s="532"/>
      <c r="AA148" s="533">
        <f>SUM(AA146:AA147)</f>
        <v>0</v>
      </c>
      <c r="AB148" s="526"/>
      <c r="AC148" s="532"/>
      <c r="AD148" s="533">
        <f>SUM(AD146:AD147)</f>
        <v>0</v>
      </c>
      <c r="AE148" s="526"/>
      <c r="AF148" s="532"/>
      <c r="AG148" s="533">
        <f>SUM(AG146:AG147)</f>
        <v>0</v>
      </c>
      <c r="AH148" s="526"/>
      <c r="AI148" s="532"/>
      <c r="AJ148" s="533">
        <f>SUM(AJ146:AJ147)</f>
        <v>0</v>
      </c>
      <c r="AK148" s="526"/>
      <c r="AL148" s="532"/>
      <c r="AM148" s="533">
        <f>SUM(AM146:AM147)</f>
        <v>0</v>
      </c>
      <c r="AN148" s="526"/>
      <c r="AO148" s="532"/>
      <c r="AP148" s="533">
        <f>SUM(AP146:AP147)</f>
        <v>0</v>
      </c>
    </row>
    <row r="149" spans="1:42" s="24" customFormat="1" ht="12" customHeight="1" x14ac:dyDescent="0.3">
      <c r="A149" s="63"/>
      <c r="B149" s="63"/>
      <c r="C149" s="390"/>
      <c r="D149" s="391"/>
      <c r="E149" s="391"/>
      <c r="F149" s="41"/>
      <c r="G149" s="25"/>
      <c r="I149" s="25"/>
      <c r="J149" s="392"/>
      <c r="K149" s="26"/>
      <c r="L149" s="25"/>
      <c r="N149" s="392"/>
      <c r="O149" s="393"/>
      <c r="Q149" s="392"/>
      <c r="R149" s="393"/>
      <c r="T149" s="392"/>
      <c r="U149" s="393"/>
      <c r="W149" s="392"/>
      <c r="X149" s="393"/>
      <c r="Z149" s="392"/>
      <c r="AA149" s="393"/>
      <c r="AC149" s="392"/>
      <c r="AD149" s="393"/>
      <c r="AF149" s="392"/>
      <c r="AG149" s="393"/>
      <c r="AI149" s="392"/>
      <c r="AJ149" s="393"/>
      <c r="AL149" s="392"/>
      <c r="AM149" s="393"/>
      <c r="AO149" s="392"/>
      <c r="AP149" s="393"/>
    </row>
    <row r="150" spans="1:42" s="24" customFormat="1" ht="12" customHeight="1" x14ac:dyDescent="0.3">
      <c r="A150" s="63"/>
      <c r="B150" s="63"/>
      <c r="C150" s="390"/>
      <c r="D150" s="391"/>
      <c r="E150" s="391"/>
      <c r="F150" s="41"/>
      <c r="G150" s="25"/>
      <c r="I150" s="25"/>
      <c r="J150" s="392"/>
      <c r="K150" s="26"/>
      <c r="L150" s="25"/>
      <c r="N150" s="392"/>
      <c r="O150" s="393"/>
      <c r="Q150" s="392"/>
      <c r="R150" s="393"/>
      <c r="T150" s="392"/>
      <c r="U150" s="393"/>
      <c r="W150" s="392"/>
      <c r="X150" s="393"/>
      <c r="Z150" s="392"/>
      <c r="AA150" s="393"/>
      <c r="AC150" s="392"/>
      <c r="AD150" s="393"/>
      <c r="AF150" s="392"/>
      <c r="AG150" s="393"/>
      <c r="AI150" s="392"/>
      <c r="AJ150" s="393"/>
      <c r="AL150" s="392"/>
      <c r="AM150" s="393"/>
      <c r="AO150" s="392"/>
      <c r="AP150" s="393"/>
    </row>
    <row r="151" spans="1:42" s="24" customFormat="1" ht="16.5" thickBot="1" x14ac:dyDescent="0.35">
      <c r="A151" s="520" t="s">
        <v>179</v>
      </c>
      <c r="B151" s="63"/>
      <c r="C151" s="417" t="s">
        <v>170</v>
      </c>
      <c r="D151" s="391"/>
      <c r="E151" s="391"/>
      <c r="F151" s="41"/>
      <c r="G151" s="25"/>
      <c r="I151" s="25"/>
      <c r="J151" s="97"/>
      <c r="K151" s="344" t="s">
        <v>15</v>
      </c>
      <c r="L151" s="25"/>
      <c r="N151" s="392"/>
      <c r="O151" s="393"/>
      <c r="Q151" s="392"/>
      <c r="R151" s="393"/>
      <c r="T151" s="392"/>
      <c r="U151" s="393"/>
      <c r="W151" s="392"/>
      <c r="X151" s="393"/>
      <c r="Z151" s="392"/>
      <c r="AA151" s="393"/>
      <c r="AC151" s="392"/>
      <c r="AD151" s="393"/>
      <c r="AF151" s="392"/>
      <c r="AG151" s="393"/>
      <c r="AI151" s="392"/>
      <c r="AJ151" s="393"/>
      <c r="AL151" s="392"/>
      <c r="AM151" s="393"/>
      <c r="AO151" s="392"/>
      <c r="AP151" s="393"/>
    </row>
    <row r="152" spans="1:42" s="420" customFormat="1" ht="16.5" thickBot="1" x14ac:dyDescent="0.35">
      <c r="A152" s="416"/>
      <c r="B152" s="416"/>
      <c r="C152" s="488" t="s">
        <v>200</v>
      </c>
      <c r="D152" s="418"/>
      <c r="E152" s="418"/>
      <c r="F152" s="416"/>
      <c r="G152" s="419"/>
      <c r="H152" s="553" t="s">
        <v>156</v>
      </c>
      <c r="I152" s="419"/>
      <c r="J152" s="709"/>
      <c r="K152" s="710">
        <f>K80</f>
        <v>0</v>
      </c>
      <c r="L152" s="419"/>
      <c r="N152" s="421"/>
      <c r="O152" s="422"/>
      <c r="Q152" s="421"/>
      <c r="R152" s="422"/>
      <c r="T152" s="421"/>
      <c r="U152" s="422"/>
      <c r="W152" s="421"/>
      <c r="X152" s="422"/>
      <c r="Z152" s="421"/>
      <c r="AA152" s="422"/>
      <c r="AC152" s="421"/>
      <c r="AD152" s="422"/>
      <c r="AF152" s="421"/>
      <c r="AG152" s="422"/>
      <c r="AI152" s="421"/>
      <c r="AJ152" s="422"/>
      <c r="AL152" s="421"/>
      <c r="AM152" s="422"/>
      <c r="AO152" s="421"/>
      <c r="AP152" s="422"/>
    </row>
    <row r="153" spans="1:42" s="24" customFormat="1" ht="5.0999999999999996" customHeight="1" thickBot="1" x14ac:dyDescent="0.35">
      <c r="A153" s="63"/>
      <c r="B153" s="63"/>
      <c r="C153" s="390"/>
      <c r="D153" s="391"/>
      <c r="E153" s="391"/>
      <c r="F153" s="41"/>
      <c r="G153" s="25"/>
      <c r="I153" s="25"/>
      <c r="J153" s="392"/>
      <c r="K153" s="26"/>
      <c r="L153" s="25"/>
      <c r="N153" s="392"/>
      <c r="O153" s="393"/>
      <c r="Q153" s="392"/>
      <c r="R153" s="393"/>
      <c r="T153" s="392"/>
      <c r="U153" s="393"/>
      <c r="W153" s="392"/>
      <c r="X153" s="393"/>
      <c r="Z153" s="392"/>
      <c r="AA153" s="393"/>
      <c r="AC153" s="392"/>
      <c r="AD153" s="393"/>
      <c r="AF153" s="392"/>
      <c r="AG153" s="393"/>
      <c r="AI153" s="392"/>
      <c r="AJ153" s="393"/>
      <c r="AL153" s="392"/>
      <c r="AM153" s="393"/>
      <c r="AO153" s="392"/>
      <c r="AP153" s="393"/>
    </row>
    <row r="154" spans="1:42" s="41" customFormat="1" ht="12" customHeight="1" x14ac:dyDescent="0.3">
      <c r="A154" s="63"/>
      <c r="B154" s="63"/>
      <c r="C154" s="399" t="s">
        <v>51</v>
      </c>
      <c r="D154" s="126"/>
      <c r="E154" s="400" t="s">
        <v>171</v>
      </c>
      <c r="F154" s="128"/>
      <c r="G154" s="38"/>
      <c r="H154" s="554"/>
      <c r="I154" s="101"/>
      <c r="J154" s="475"/>
      <c r="K154" s="476"/>
      <c r="L154" s="38"/>
      <c r="M154" s="403"/>
      <c r="N154" s="475"/>
      <c r="O154" s="476"/>
      <c r="P154" s="477"/>
      <c r="Q154" s="475"/>
      <c r="R154" s="476"/>
      <c r="S154" s="477"/>
      <c r="T154" s="475"/>
      <c r="U154" s="476"/>
      <c r="V154" s="477"/>
      <c r="W154" s="475"/>
      <c r="X154" s="476"/>
      <c r="Y154" s="477"/>
      <c r="Z154" s="475"/>
      <c r="AA154" s="476"/>
      <c r="AB154" s="477"/>
      <c r="AC154" s="475"/>
      <c r="AD154" s="476"/>
      <c r="AE154" s="477"/>
      <c r="AF154" s="475"/>
      <c r="AG154" s="476"/>
      <c r="AH154" s="477"/>
      <c r="AI154" s="475"/>
      <c r="AJ154" s="476"/>
      <c r="AK154" s="477"/>
      <c r="AL154" s="475"/>
      <c r="AM154" s="476"/>
      <c r="AN154" s="477"/>
      <c r="AO154" s="475"/>
      <c r="AP154" s="476"/>
    </row>
    <row r="155" spans="1:42" s="41" customFormat="1" ht="12" customHeight="1" x14ac:dyDescent="0.3">
      <c r="A155" s="63"/>
      <c r="B155" s="63"/>
      <c r="C155" s="404"/>
      <c r="D155" s="94"/>
      <c r="E155" s="840" t="s">
        <v>102</v>
      </c>
      <c r="F155" s="841"/>
      <c r="G155" s="38"/>
      <c r="H155" s="638">
        <f>K155+O155+R155+U155+X155+AA155+AD155+AG155+AJ155+AM155+AP155</f>
        <v>1.0000000000000002E-6</v>
      </c>
      <c r="I155" s="101"/>
      <c r="J155" s="412"/>
      <c r="K155" s="354">
        <f>(O155+R155+U155+X155+AA155+AD155+AG155+AJ155+AM155+AP155)*K152</f>
        <v>0</v>
      </c>
      <c r="L155" s="38"/>
      <c r="M155" s="407"/>
      <c r="N155" s="412"/>
      <c r="O155" s="354">
        <f>O95</f>
        <v>0</v>
      </c>
      <c r="Q155" s="412"/>
      <c r="R155" s="354">
        <f>R95</f>
        <v>0</v>
      </c>
      <c r="T155" s="412"/>
      <c r="U155" s="354">
        <f>U95</f>
        <v>0</v>
      </c>
      <c r="W155" s="412"/>
      <c r="X155" s="354">
        <f>X95</f>
        <v>0</v>
      </c>
      <c r="Z155" s="412"/>
      <c r="AA155" s="354">
        <f>AA95</f>
        <v>0</v>
      </c>
      <c r="AC155" s="412"/>
      <c r="AD155" s="354">
        <f>AD95</f>
        <v>0</v>
      </c>
      <c r="AF155" s="412"/>
      <c r="AG155" s="354">
        <f>AG95</f>
        <v>0</v>
      </c>
      <c r="AI155" s="412"/>
      <c r="AJ155" s="354">
        <f>AJ95</f>
        <v>0</v>
      </c>
      <c r="AL155" s="412"/>
      <c r="AM155" s="354">
        <f>AM95</f>
        <v>1.0000000000000002E-6</v>
      </c>
      <c r="AO155" s="412"/>
      <c r="AP155" s="354">
        <f>AP95</f>
        <v>0</v>
      </c>
    </row>
    <row r="156" spans="1:42" s="41" customFormat="1" ht="12" customHeight="1" x14ac:dyDescent="0.3">
      <c r="A156" s="63"/>
      <c r="B156" s="63"/>
      <c r="C156" s="404" t="s">
        <v>54</v>
      </c>
      <c r="D156" s="94"/>
      <c r="E156" s="409" t="s">
        <v>130</v>
      </c>
      <c r="F156" s="432"/>
      <c r="G156" s="38"/>
      <c r="H156" s="638"/>
      <c r="I156" s="101"/>
      <c r="J156" s="412"/>
      <c r="K156" s="354"/>
      <c r="L156" s="38"/>
      <c r="M156" s="407"/>
      <c r="N156" s="412"/>
      <c r="O156" s="354"/>
      <c r="Q156" s="412"/>
      <c r="R156" s="354"/>
      <c r="T156" s="412"/>
      <c r="U156" s="354"/>
      <c r="W156" s="412"/>
      <c r="X156" s="354"/>
      <c r="Z156" s="412"/>
      <c r="AA156" s="354"/>
      <c r="AC156" s="412"/>
      <c r="AD156" s="354"/>
      <c r="AF156" s="412"/>
      <c r="AG156" s="354"/>
      <c r="AI156" s="412"/>
      <c r="AJ156" s="354"/>
      <c r="AL156" s="412"/>
      <c r="AM156" s="354"/>
      <c r="AO156" s="412"/>
      <c r="AP156" s="354"/>
    </row>
    <row r="157" spans="1:42" s="41" customFormat="1" ht="12" customHeight="1" x14ac:dyDescent="0.3">
      <c r="A157" s="63"/>
      <c r="B157" s="63"/>
      <c r="C157" s="404"/>
      <c r="D157" s="94"/>
      <c r="E157" s="431" t="s">
        <v>102</v>
      </c>
      <c r="F157" s="432"/>
      <c r="G157" s="38"/>
      <c r="H157" s="638">
        <f>K157+O157+R157+U157+X157+AA157+AD157+AG157+AJ157+AM157+AP157</f>
        <v>1.0000000000000002E-6</v>
      </c>
      <c r="I157" s="101"/>
      <c r="J157" s="412"/>
      <c r="K157" s="354">
        <f>(O157+R157+U157+X157+AA157+AD157+AG157+AJ157+AM157+AP157)*K152</f>
        <v>0</v>
      </c>
      <c r="L157" s="38"/>
      <c r="M157" s="407"/>
      <c r="N157" s="412"/>
      <c r="O157" s="354">
        <f>O96</f>
        <v>0</v>
      </c>
      <c r="Q157" s="412"/>
      <c r="R157" s="354">
        <f>R96</f>
        <v>0</v>
      </c>
      <c r="T157" s="412"/>
      <c r="U157" s="354">
        <f>U96</f>
        <v>0</v>
      </c>
      <c r="W157" s="412"/>
      <c r="X157" s="354">
        <f>X96</f>
        <v>0</v>
      </c>
      <c r="Z157" s="412"/>
      <c r="AA157" s="354">
        <f>AA96</f>
        <v>0</v>
      </c>
      <c r="AC157" s="412"/>
      <c r="AD157" s="354">
        <f>AD96</f>
        <v>0</v>
      </c>
      <c r="AF157" s="412"/>
      <c r="AG157" s="354">
        <f>AG96</f>
        <v>0</v>
      </c>
      <c r="AI157" s="412"/>
      <c r="AJ157" s="354">
        <f>AJ96</f>
        <v>0</v>
      </c>
      <c r="AL157" s="412"/>
      <c r="AM157" s="354">
        <f>AM96</f>
        <v>1.0000000000000002E-6</v>
      </c>
      <c r="AO157" s="412"/>
      <c r="AP157" s="354">
        <f>AP96</f>
        <v>0</v>
      </c>
    </row>
    <row r="158" spans="1:42" s="41" customFormat="1" ht="12" customHeight="1" x14ac:dyDescent="0.3">
      <c r="A158" s="63"/>
      <c r="B158" s="63"/>
      <c r="C158" s="404" t="s">
        <v>57</v>
      </c>
      <c r="D158" s="94"/>
      <c r="E158" s="409" t="s">
        <v>58</v>
      </c>
      <c r="F158" s="432"/>
      <c r="G158" s="38"/>
      <c r="H158" s="638"/>
      <c r="I158" s="101"/>
      <c r="J158" s="412"/>
      <c r="K158" s="354"/>
      <c r="L158" s="38"/>
      <c r="M158" s="407"/>
      <c r="N158" s="412"/>
      <c r="O158" s="354"/>
      <c r="Q158" s="412"/>
      <c r="R158" s="354"/>
      <c r="T158" s="412"/>
      <c r="U158" s="354"/>
      <c r="W158" s="412"/>
      <c r="X158" s="354"/>
      <c r="Z158" s="412"/>
      <c r="AA158" s="354"/>
      <c r="AC158" s="412"/>
      <c r="AD158" s="354"/>
      <c r="AF158" s="412"/>
      <c r="AG158" s="354"/>
      <c r="AI158" s="412"/>
      <c r="AJ158" s="354"/>
      <c r="AL158" s="412"/>
      <c r="AM158" s="354"/>
      <c r="AO158" s="412"/>
      <c r="AP158" s="354"/>
    </row>
    <row r="159" spans="1:42" s="41" customFormat="1" ht="12" customHeight="1" x14ac:dyDescent="0.3">
      <c r="A159" s="63"/>
      <c r="B159" s="63"/>
      <c r="C159" s="404"/>
      <c r="D159" s="94"/>
      <c r="E159" s="431" t="s">
        <v>102</v>
      </c>
      <c r="F159" s="432"/>
      <c r="G159" s="38"/>
      <c r="H159" s="638">
        <f>K159+O159+R159+U159+X159+AA159+AD159+AG159+AJ159+AM159+AP159</f>
        <v>0</v>
      </c>
      <c r="I159" s="101"/>
      <c r="J159" s="412"/>
      <c r="K159" s="354">
        <f>(O159+R159+U159+X159+AA159+AD159+AG159+AJ159+AM159+AP159)*K152</f>
        <v>0</v>
      </c>
      <c r="L159" s="38"/>
      <c r="M159" s="407"/>
      <c r="N159" s="412"/>
      <c r="O159" s="354">
        <f>O97</f>
        <v>0</v>
      </c>
      <c r="Q159" s="412"/>
      <c r="R159" s="354">
        <f>R97</f>
        <v>0</v>
      </c>
      <c r="T159" s="412"/>
      <c r="U159" s="354">
        <f>U97</f>
        <v>0</v>
      </c>
      <c r="W159" s="412"/>
      <c r="X159" s="354">
        <f>X97</f>
        <v>0</v>
      </c>
      <c r="Z159" s="412"/>
      <c r="AA159" s="354">
        <f>AA97</f>
        <v>0</v>
      </c>
      <c r="AC159" s="412"/>
      <c r="AD159" s="354">
        <f>AD97</f>
        <v>0</v>
      </c>
      <c r="AF159" s="412"/>
      <c r="AG159" s="354">
        <f>AG97</f>
        <v>0</v>
      </c>
      <c r="AI159" s="412"/>
      <c r="AJ159" s="354">
        <f>AJ97</f>
        <v>0</v>
      </c>
      <c r="AL159" s="412"/>
      <c r="AM159" s="354">
        <f>AM97</f>
        <v>0</v>
      </c>
      <c r="AO159" s="412"/>
      <c r="AP159" s="354">
        <f>AP97</f>
        <v>0</v>
      </c>
    </row>
    <row r="160" spans="1:42" s="41" customFormat="1" ht="12" customHeight="1" x14ac:dyDescent="0.3">
      <c r="A160" s="63"/>
      <c r="B160" s="63"/>
      <c r="C160" s="404" t="s">
        <v>89</v>
      </c>
      <c r="D160" s="94"/>
      <c r="E160" s="409" t="s">
        <v>90</v>
      </c>
      <c r="F160" s="432"/>
      <c r="G160" s="38"/>
      <c r="H160" s="638"/>
      <c r="I160" s="101"/>
      <c r="J160" s="412"/>
      <c r="K160" s="354"/>
      <c r="L160" s="38"/>
      <c r="M160" s="407"/>
      <c r="N160" s="412"/>
      <c r="O160" s="354"/>
      <c r="Q160" s="412"/>
      <c r="R160" s="354"/>
      <c r="T160" s="412"/>
      <c r="U160" s="354"/>
      <c r="W160" s="412"/>
      <c r="X160" s="354"/>
      <c r="Z160" s="412"/>
      <c r="AA160" s="354"/>
      <c r="AC160" s="412"/>
      <c r="AD160" s="354"/>
      <c r="AF160" s="412"/>
      <c r="AG160" s="354"/>
      <c r="AI160" s="412"/>
      <c r="AJ160" s="354"/>
      <c r="AL160" s="412"/>
      <c r="AM160" s="354"/>
      <c r="AO160" s="412"/>
      <c r="AP160" s="354"/>
    </row>
    <row r="161" spans="1:42" s="41" customFormat="1" ht="12" customHeight="1" x14ac:dyDescent="0.3">
      <c r="A161" s="63"/>
      <c r="B161" s="63"/>
      <c r="C161" s="473"/>
      <c r="D161" s="474"/>
      <c r="E161" s="493" t="s">
        <v>102</v>
      </c>
      <c r="F161" s="494"/>
      <c r="G161" s="38"/>
      <c r="H161" s="559">
        <f>K161+O161+R161+U161+X161+AA161+AD161+AG161+AJ161+AM161+AP161</f>
        <v>0</v>
      </c>
      <c r="I161" s="101"/>
      <c r="J161" s="411"/>
      <c r="K161" s="492">
        <f>(O161+R161+U161+X161+AA161+AD161+AG161+AJ161+AM161+AP161)*K152</f>
        <v>0</v>
      </c>
      <c r="L161" s="38"/>
      <c r="M161" s="407"/>
      <c r="N161" s="411"/>
      <c r="O161" s="492">
        <f>O98</f>
        <v>0</v>
      </c>
      <c r="Q161" s="411"/>
      <c r="R161" s="492">
        <f>R98</f>
        <v>0</v>
      </c>
      <c r="T161" s="411"/>
      <c r="U161" s="492">
        <f>U98</f>
        <v>0</v>
      </c>
      <c r="W161" s="411"/>
      <c r="X161" s="492">
        <f>X98</f>
        <v>0</v>
      </c>
      <c r="Z161" s="411"/>
      <c r="AA161" s="492">
        <f>AA98</f>
        <v>0</v>
      </c>
      <c r="AC161" s="411"/>
      <c r="AD161" s="492">
        <f>AD98</f>
        <v>0</v>
      </c>
      <c r="AF161" s="411"/>
      <c r="AG161" s="492">
        <f>AG98</f>
        <v>0</v>
      </c>
      <c r="AI161" s="411"/>
      <c r="AJ161" s="492">
        <f>AJ98</f>
        <v>0</v>
      </c>
      <c r="AL161" s="411"/>
      <c r="AM161" s="492">
        <f>AM98</f>
        <v>0</v>
      </c>
      <c r="AO161" s="411"/>
      <c r="AP161" s="492">
        <f>AP98</f>
        <v>0</v>
      </c>
    </row>
    <row r="162" spans="1:42" s="397" customFormat="1" ht="12" customHeight="1" x14ac:dyDescent="0.3">
      <c r="A162" s="145"/>
      <c r="B162" s="145"/>
      <c r="C162" s="746" t="s">
        <v>34</v>
      </c>
      <c r="D162" s="741"/>
      <c r="E162" s="747" t="s">
        <v>166</v>
      </c>
      <c r="F162" s="348"/>
      <c r="G162" s="38"/>
      <c r="H162" s="749">
        <f>SUM(H154:H161)</f>
        <v>2.0000000000000003E-6</v>
      </c>
      <c r="I162" s="101"/>
      <c r="J162" s="475"/>
      <c r="K162" s="750">
        <f>SUM(K155:K161)</f>
        <v>0</v>
      </c>
      <c r="L162" s="38"/>
      <c r="M162" s="410"/>
      <c r="N162" s="475"/>
      <c r="O162" s="750">
        <f>SUM(O155:O161)</f>
        <v>0</v>
      </c>
      <c r="Q162" s="475"/>
      <c r="R162" s="750">
        <f>SUM(R155:R161)</f>
        <v>0</v>
      </c>
      <c r="T162" s="475"/>
      <c r="U162" s="750">
        <f>SUM(U155:U161)</f>
        <v>0</v>
      </c>
      <c r="W162" s="475"/>
      <c r="X162" s="750">
        <f>SUM(X155:X161)</f>
        <v>0</v>
      </c>
      <c r="Z162" s="475"/>
      <c r="AA162" s="750">
        <f>SUM(AA155:AA161)</f>
        <v>0</v>
      </c>
      <c r="AC162" s="475"/>
      <c r="AD162" s="750">
        <f>SUM(AD155:AD161)</f>
        <v>0</v>
      </c>
      <c r="AF162" s="475"/>
      <c r="AG162" s="750">
        <f>SUM(AG154:AG161)</f>
        <v>0</v>
      </c>
      <c r="AI162" s="475"/>
      <c r="AJ162" s="750">
        <f>SUM(AJ154:AJ161)</f>
        <v>0</v>
      </c>
      <c r="AL162" s="475"/>
      <c r="AM162" s="750">
        <f>SUM(AM155:AM161)</f>
        <v>2.0000000000000003E-6</v>
      </c>
      <c r="AO162" s="475"/>
      <c r="AP162" s="750">
        <f>SUM(AP155:AP161)</f>
        <v>0</v>
      </c>
    </row>
    <row r="163" spans="1:42" s="397" customFormat="1" ht="12" customHeight="1" x14ac:dyDescent="0.3">
      <c r="A163" s="145"/>
      <c r="B163" s="145"/>
      <c r="C163" s="748"/>
      <c r="D163" s="459"/>
      <c r="E163" s="460" t="s">
        <v>105</v>
      </c>
      <c r="F163" s="194"/>
      <c r="G163" s="38"/>
      <c r="H163" s="639">
        <f>K163+O163+R163+U163+X163+AA163+AD163+AG163+AJ163+AM163+AP163</f>
        <v>6.0000000000000008E-8</v>
      </c>
      <c r="I163" s="101"/>
      <c r="J163" s="408">
        <v>0.03</v>
      </c>
      <c r="K163" s="461">
        <f>K162*J163</f>
        <v>0</v>
      </c>
      <c r="L163" s="38"/>
      <c r="M163" s="410"/>
      <c r="N163" s="408">
        <v>0.03</v>
      </c>
      <c r="O163" s="461">
        <f>O162*N163</f>
        <v>0</v>
      </c>
      <c r="Q163" s="408">
        <v>0.03</v>
      </c>
      <c r="R163" s="461">
        <f>R162*Q163</f>
        <v>0</v>
      </c>
      <c r="T163" s="408">
        <v>0.03</v>
      </c>
      <c r="U163" s="461">
        <f>U162*T163</f>
        <v>0</v>
      </c>
      <c r="W163" s="408">
        <v>0.03</v>
      </c>
      <c r="X163" s="461">
        <f>X162*W163</f>
        <v>0</v>
      </c>
      <c r="Z163" s="408">
        <v>0.03</v>
      </c>
      <c r="AA163" s="461">
        <f>AA162*Z163</f>
        <v>0</v>
      </c>
      <c r="AC163" s="408">
        <v>0.03</v>
      </c>
      <c r="AD163" s="461">
        <f>AD162*AC163</f>
        <v>0</v>
      </c>
      <c r="AF163" s="408">
        <v>0.03</v>
      </c>
      <c r="AG163" s="461">
        <f>AG162*AF163</f>
        <v>0</v>
      </c>
      <c r="AI163" s="408">
        <v>0.03</v>
      </c>
      <c r="AJ163" s="461">
        <f>AJ162*AI163</f>
        <v>0</v>
      </c>
      <c r="AL163" s="408">
        <v>0.03</v>
      </c>
      <c r="AM163" s="461">
        <f>AM162*AL163</f>
        <v>6.0000000000000008E-8</v>
      </c>
      <c r="AO163" s="408">
        <v>0.03</v>
      </c>
      <c r="AP163" s="461">
        <f>AP162*AO163</f>
        <v>0</v>
      </c>
    </row>
    <row r="164" spans="1:42" s="41" customFormat="1" ht="12" customHeight="1" x14ac:dyDescent="0.3">
      <c r="A164" s="63"/>
      <c r="B164" s="63"/>
      <c r="C164" s="743"/>
      <c r="D164" s="744"/>
      <c r="E164" s="493" t="s">
        <v>35</v>
      </c>
      <c r="F164" s="745"/>
      <c r="G164" s="38"/>
      <c r="H164" s="559">
        <f>K164+O164+R164+U164+X164+AA164+AD164+AG164+AJ164+AM164+AP164</f>
        <v>0</v>
      </c>
      <c r="I164" s="101"/>
      <c r="J164" s="411"/>
      <c r="K164" s="486">
        <f>(O164+R164+U164+X164+AA164+AD164+AG164+AJ164+AM164+AP164)*K152</f>
        <v>0</v>
      </c>
      <c r="L164" s="38"/>
      <c r="M164" s="407"/>
      <c r="N164" s="411"/>
      <c r="O164" s="751"/>
      <c r="Q164" s="411"/>
      <c r="R164" s="751"/>
      <c r="T164" s="411"/>
      <c r="U164" s="751"/>
      <c r="W164" s="411"/>
      <c r="X164" s="751"/>
      <c r="Z164" s="411"/>
      <c r="AA164" s="751"/>
      <c r="AC164" s="411"/>
      <c r="AD164" s="751">
        <v>0</v>
      </c>
      <c r="AF164" s="411"/>
      <c r="AG164" s="751">
        <v>0</v>
      </c>
      <c r="AI164" s="411"/>
      <c r="AJ164" s="751">
        <v>0</v>
      </c>
      <c r="AL164" s="411"/>
      <c r="AM164" s="751">
        <v>0</v>
      </c>
      <c r="AO164" s="411"/>
      <c r="AP164" s="751">
        <v>0</v>
      </c>
    </row>
    <row r="165" spans="1:42" s="24" customFormat="1" ht="12" customHeight="1" x14ac:dyDescent="0.3">
      <c r="A165" s="63"/>
      <c r="B165" s="63"/>
      <c r="C165" s="513" t="s">
        <v>34</v>
      </c>
      <c r="D165" s="514"/>
      <c r="E165" s="515" t="s">
        <v>169</v>
      </c>
      <c r="F165" s="516"/>
      <c r="G165" s="25"/>
      <c r="H165" s="560">
        <f>SUM(H162:H164)</f>
        <v>2.0600000000000002E-6</v>
      </c>
      <c r="I165" s="97"/>
      <c r="J165" s="508"/>
      <c r="K165" s="509">
        <f>SUM(K162:K164)</f>
        <v>0</v>
      </c>
      <c r="L165" s="25"/>
      <c r="M165" s="357"/>
      <c r="N165" s="508"/>
      <c r="O165" s="509">
        <f>SUM(O162:O164)</f>
        <v>0</v>
      </c>
      <c r="Q165" s="508"/>
      <c r="R165" s="509">
        <f>SUM(R162:R164)</f>
        <v>0</v>
      </c>
      <c r="T165" s="508"/>
      <c r="U165" s="509">
        <f>SUM(U162:U164)</f>
        <v>0</v>
      </c>
      <c r="W165" s="508"/>
      <c r="X165" s="509">
        <f>SUM(X162:X164)</f>
        <v>0</v>
      </c>
      <c r="Z165" s="508"/>
      <c r="AA165" s="509">
        <f>SUM(AA162:AA164)</f>
        <v>0</v>
      </c>
      <c r="AC165" s="508"/>
      <c r="AD165" s="509">
        <f>SUM(AD162:AD164)</f>
        <v>0</v>
      </c>
      <c r="AF165" s="508"/>
      <c r="AG165" s="509">
        <f>SUM(AG162:AG164)</f>
        <v>0</v>
      </c>
      <c r="AI165" s="508"/>
      <c r="AJ165" s="509">
        <f>SUM(AJ162:AJ164)</f>
        <v>0</v>
      </c>
      <c r="AL165" s="508"/>
      <c r="AM165" s="509">
        <f>SUM(AM162:AM164)</f>
        <v>2.0600000000000002E-6</v>
      </c>
      <c r="AO165" s="508"/>
      <c r="AP165" s="509">
        <f>SUM(AP162:AP164)</f>
        <v>0</v>
      </c>
    </row>
    <row r="166" spans="1:42" s="24" customFormat="1" ht="12" customHeight="1" x14ac:dyDescent="0.3">
      <c r="A166" s="63"/>
      <c r="B166" s="63"/>
      <c r="C166" s="358" t="s">
        <v>86</v>
      </c>
      <c r="D166" s="120"/>
      <c r="E166" s="206" t="s">
        <v>123</v>
      </c>
      <c r="F166" s="359">
        <f>F85</f>
        <v>7.6999999999999999E-2</v>
      </c>
      <c r="G166" s="25"/>
      <c r="H166" s="558">
        <f>H165*F166</f>
        <v>1.5862E-7</v>
      </c>
      <c r="I166" s="97"/>
      <c r="J166" s="414"/>
      <c r="K166" s="361">
        <f>$F$119*K165</f>
        <v>0</v>
      </c>
      <c r="L166" s="25"/>
      <c r="M166" s="357"/>
      <c r="N166" s="414"/>
      <c r="O166" s="361">
        <f>O165*F166</f>
        <v>0</v>
      </c>
      <c r="Q166" s="414"/>
      <c r="R166" s="361">
        <f>R165*F166</f>
        <v>0</v>
      </c>
      <c r="T166" s="414"/>
      <c r="U166" s="361">
        <f>U165*F166</f>
        <v>0</v>
      </c>
      <c r="W166" s="414"/>
      <c r="X166" s="361">
        <f>X165*F166</f>
        <v>0</v>
      </c>
      <c r="Z166" s="414"/>
      <c r="AA166" s="361">
        <f>AA165*F166</f>
        <v>0</v>
      </c>
      <c r="AC166" s="414"/>
      <c r="AD166" s="361">
        <f>AD165*F166</f>
        <v>0</v>
      </c>
      <c r="AF166" s="414"/>
      <c r="AG166" s="361">
        <f>AG165*F166</f>
        <v>0</v>
      </c>
      <c r="AI166" s="414"/>
      <c r="AJ166" s="361">
        <f>AJ165*F166</f>
        <v>0</v>
      </c>
      <c r="AL166" s="414"/>
      <c r="AM166" s="361">
        <f>AM165*F166</f>
        <v>1.5862E-7</v>
      </c>
      <c r="AO166" s="414"/>
      <c r="AP166" s="361">
        <f>AP165*F166</f>
        <v>0</v>
      </c>
    </row>
    <row r="167" spans="1:42" s="24" customFormat="1" ht="12" customHeight="1" thickBot="1" x14ac:dyDescent="0.35">
      <c r="A167" s="63"/>
      <c r="B167" s="63"/>
      <c r="C167" s="527" t="s">
        <v>34</v>
      </c>
      <c r="D167" s="528"/>
      <c r="E167" s="529" t="s">
        <v>146</v>
      </c>
      <c r="F167" s="530"/>
      <c r="G167" s="25"/>
      <c r="H167" s="567">
        <f>SUM(H165:H166)</f>
        <v>2.2186200000000004E-6</v>
      </c>
      <c r="I167" s="97"/>
      <c r="J167" s="532"/>
      <c r="K167" s="533">
        <f>SUM(K165:K166)</f>
        <v>0</v>
      </c>
      <c r="L167" s="25"/>
      <c r="M167" s="454"/>
      <c r="N167" s="532"/>
      <c r="O167" s="533">
        <f>SUM(O165:O166)</f>
        <v>0</v>
      </c>
      <c r="P167" s="526"/>
      <c r="Q167" s="532"/>
      <c r="R167" s="533">
        <f>SUM(R165:R166)</f>
        <v>0</v>
      </c>
      <c r="S167" s="526"/>
      <c r="T167" s="532"/>
      <c r="U167" s="533">
        <f>SUM(U165:U166)</f>
        <v>0</v>
      </c>
      <c r="V167" s="526"/>
      <c r="W167" s="532"/>
      <c r="X167" s="533">
        <f>SUM(X165:X166)</f>
        <v>0</v>
      </c>
      <c r="Y167" s="526"/>
      <c r="Z167" s="532"/>
      <c r="AA167" s="533">
        <f>SUM(AA165:AA166)</f>
        <v>0</v>
      </c>
      <c r="AB167" s="526"/>
      <c r="AC167" s="532"/>
      <c r="AD167" s="533">
        <f>SUM(AD165:AD166)</f>
        <v>0</v>
      </c>
      <c r="AE167" s="526"/>
      <c r="AF167" s="532"/>
      <c r="AG167" s="533">
        <f>SUM(AG165:AG166)</f>
        <v>0</v>
      </c>
      <c r="AH167" s="526"/>
      <c r="AI167" s="532"/>
      <c r="AJ167" s="533">
        <f>SUM(AJ165:AJ166)</f>
        <v>0</v>
      </c>
      <c r="AK167" s="526"/>
      <c r="AL167" s="532"/>
      <c r="AM167" s="533">
        <f>SUM(AM165:AM166)</f>
        <v>2.2186200000000004E-6</v>
      </c>
      <c r="AN167" s="526"/>
      <c r="AO167" s="532"/>
      <c r="AP167" s="533">
        <f>SUM(AP165:AP166)</f>
        <v>0</v>
      </c>
    </row>
    <row r="168" spans="1:42" s="24" customFormat="1" ht="12" customHeight="1" x14ac:dyDescent="0.3">
      <c r="A168" s="63"/>
      <c r="B168" s="63"/>
      <c r="C168" s="390"/>
      <c r="D168" s="391"/>
      <c r="E168" s="391"/>
      <c r="F168" s="41"/>
      <c r="G168" s="25"/>
      <c r="I168" s="25"/>
      <c r="J168" s="392"/>
      <c r="K168" s="26"/>
      <c r="L168" s="25"/>
      <c r="N168" s="392"/>
      <c r="O168" s="393"/>
      <c r="Q168" s="392"/>
      <c r="R168" s="393"/>
      <c r="T168" s="392"/>
      <c r="U168" s="393"/>
      <c r="W168" s="392"/>
      <c r="X168" s="393"/>
      <c r="Z168" s="392"/>
      <c r="AA168" s="393"/>
      <c r="AC168" s="392"/>
      <c r="AD168" s="393"/>
      <c r="AF168" s="392"/>
      <c r="AG168" s="393"/>
      <c r="AI168" s="392"/>
      <c r="AJ168" s="393"/>
      <c r="AL168" s="392"/>
      <c r="AM168" s="393"/>
      <c r="AO168" s="392"/>
      <c r="AP168" s="393"/>
    </row>
    <row r="169" spans="1:42" s="24" customFormat="1" ht="12" customHeight="1" x14ac:dyDescent="0.3">
      <c r="A169" s="63"/>
      <c r="B169" s="63"/>
      <c r="C169" s="390"/>
      <c r="D169" s="391"/>
      <c r="E169" s="391"/>
      <c r="F169" s="41"/>
      <c r="G169" s="25"/>
      <c r="I169" s="25"/>
      <c r="J169" s="392"/>
      <c r="K169" s="26"/>
      <c r="L169" s="25"/>
      <c r="N169" s="392"/>
      <c r="O169" s="393"/>
      <c r="Q169" s="392"/>
      <c r="R169" s="393"/>
      <c r="T169" s="392"/>
      <c r="U169" s="393"/>
      <c r="W169" s="392"/>
      <c r="X169" s="393"/>
      <c r="Z169" s="392"/>
      <c r="AA169" s="393"/>
      <c r="AC169" s="392"/>
      <c r="AD169" s="393"/>
      <c r="AF169" s="392"/>
      <c r="AG169" s="393"/>
      <c r="AI169" s="392"/>
      <c r="AJ169" s="393"/>
      <c r="AL169" s="392"/>
      <c r="AM169" s="393"/>
      <c r="AO169" s="392"/>
      <c r="AP169" s="393"/>
    </row>
    <row r="170" spans="1:42" s="24" customFormat="1" ht="12" customHeight="1" x14ac:dyDescent="0.3">
      <c r="A170" s="63"/>
      <c r="B170" s="63"/>
      <c r="C170" s="390"/>
      <c r="D170" s="391"/>
      <c r="E170" s="391"/>
      <c r="F170" s="41"/>
      <c r="G170" s="25"/>
      <c r="I170" s="25"/>
      <c r="J170" s="392"/>
      <c r="K170" s="26"/>
      <c r="L170" s="25"/>
      <c r="N170" s="392"/>
      <c r="O170" s="393"/>
      <c r="Q170" s="392"/>
      <c r="R170" s="393"/>
      <c r="T170" s="392"/>
      <c r="U170" s="393"/>
      <c r="W170" s="392"/>
      <c r="X170" s="393"/>
      <c r="Z170" s="392"/>
      <c r="AA170" s="393"/>
      <c r="AC170" s="392"/>
      <c r="AD170" s="393"/>
      <c r="AF170" s="392"/>
      <c r="AG170" s="393"/>
      <c r="AI170" s="392"/>
      <c r="AJ170" s="393"/>
      <c r="AL170" s="392"/>
      <c r="AM170" s="393"/>
      <c r="AO170" s="392"/>
      <c r="AP170" s="393"/>
    </row>
    <row r="171" spans="1:42" s="24" customFormat="1" ht="18" customHeight="1" x14ac:dyDescent="0.25">
      <c r="A171" s="520" t="s">
        <v>178</v>
      </c>
      <c r="B171" s="63"/>
      <c r="C171" s="810" t="s">
        <v>172</v>
      </c>
      <c r="D171" s="811"/>
      <c r="E171" s="811"/>
      <c r="F171" s="812"/>
      <c r="G171" s="25"/>
      <c r="H171" s="816"/>
      <c r="I171" s="817"/>
      <c r="J171" s="817"/>
      <c r="K171" s="817"/>
      <c r="L171" s="817"/>
      <c r="M171" s="817"/>
      <c r="N171" s="817"/>
      <c r="O171" s="818"/>
      <c r="Q171" s="822" t="s">
        <v>193</v>
      </c>
      <c r="R171" s="823"/>
      <c r="S171" s="823"/>
      <c r="T171" s="823"/>
      <c r="U171" s="823"/>
      <c r="V171" s="761"/>
      <c r="W171" s="392"/>
      <c r="X171" s="393"/>
      <c r="Z171" s="392"/>
      <c r="AA171" s="393"/>
      <c r="AC171" s="392"/>
      <c r="AD171" s="393"/>
      <c r="AF171" s="392"/>
      <c r="AG171" s="393"/>
      <c r="AI171" s="392"/>
      <c r="AJ171" s="393"/>
      <c r="AL171" s="392"/>
      <c r="AM171" s="393"/>
      <c r="AO171" s="392"/>
      <c r="AP171" s="393"/>
    </row>
    <row r="172" spans="1:42" s="24" customFormat="1" ht="18" customHeight="1" x14ac:dyDescent="0.25">
      <c r="A172" s="520"/>
      <c r="B172" s="63"/>
      <c r="C172" s="813"/>
      <c r="D172" s="814"/>
      <c r="E172" s="814"/>
      <c r="F172" s="815"/>
      <c r="G172" s="25"/>
      <c r="H172" s="819"/>
      <c r="I172" s="820"/>
      <c r="J172" s="820"/>
      <c r="K172" s="820"/>
      <c r="L172" s="820"/>
      <c r="M172" s="820"/>
      <c r="N172" s="820"/>
      <c r="O172" s="821"/>
      <c r="Q172" s="823"/>
      <c r="R172" s="823"/>
      <c r="S172" s="823"/>
      <c r="T172" s="823"/>
      <c r="U172" s="823"/>
      <c r="V172" s="762" t="s">
        <v>4</v>
      </c>
      <c r="W172" s="763"/>
      <c r="X172" s="764"/>
      <c r="Z172" s="392"/>
      <c r="AA172" s="393"/>
      <c r="AC172" s="392"/>
      <c r="AD172" s="393"/>
      <c r="AF172" s="392"/>
      <c r="AG172" s="393"/>
      <c r="AI172" s="392"/>
      <c r="AJ172" s="393"/>
      <c r="AL172" s="392"/>
      <c r="AM172" s="393"/>
      <c r="AO172" s="392"/>
      <c r="AP172" s="393"/>
    </row>
    <row r="173" spans="1:42" s="24" customFormat="1" ht="12" customHeight="1" x14ac:dyDescent="0.3">
      <c r="A173" s="63"/>
      <c r="B173" s="63"/>
      <c r="C173" s="684"/>
      <c r="D173" s="391"/>
      <c r="E173" s="391"/>
      <c r="F173" s="41"/>
      <c r="G173" s="25"/>
      <c r="I173" s="25"/>
      <c r="J173" s="392"/>
      <c r="K173" s="26"/>
      <c r="L173" s="25"/>
      <c r="N173" s="392"/>
      <c r="O173" s="393"/>
      <c r="Q173" s="392"/>
      <c r="R173" s="393"/>
      <c r="T173" s="392"/>
      <c r="U173" s="393"/>
      <c r="W173" s="392"/>
      <c r="X173" s="393"/>
      <c r="Z173" s="392"/>
      <c r="AA173" s="393"/>
      <c r="AC173" s="392"/>
      <c r="AD173" s="393"/>
      <c r="AF173" s="392"/>
      <c r="AG173" s="393"/>
      <c r="AI173" s="392"/>
      <c r="AJ173" s="393"/>
      <c r="AL173" s="392"/>
      <c r="AM173" s="393"/>
      <c r="AO173" s="392"/>
      <c r="AP173" s="393"/>
    </row>
    <row r="174" spans="1:42" s="24" customFormat="1" ht="18" customHeight="1" x14ac:dyDescent="0.3">
      <c r="A174" s="63"/>
      <c r="B174" s="63"/>
      <c r="C174" s="810" t="s">
        <v>173</v>
      </c>
      <c r="D174" s="811"/>
      <c r="E174" s="811"/>
      <c r="F174" s="812"/>
      <c r="G174" s="25"/>
      <c r="H174" s="816"/>
      <c r="I174" s="817"/>
      <c r="J174" s="817"/>
      <c r="K174" s="817"/>
      <c r="L174" s="817"/>
      <c r="M174" s="817"/>
      <c r="N174" s="817"/>
      <c r="O174" s="818"/>
      <c r="Q174" s="392"/>
      <c r="R174" s="393"/>
      <c r="T174" s="392"/>
      <c r="U174" s="393"/>
      <c r="W174" s="392"/>
      <c r="X174" s="393"/>
      <c r="Z174" s="392"/>
      <c r="AA174" s="393"/>
      <c r="AC174" s="392"/>
      <c r="AD174" s="393"/>
      <c r="AF174" s="392"/>
      <c r="AG174" s="393"/>
      <c r="AI174" s="392"/>
      <c r="AJ174" s="393"/>
      <c r="AL174" s="392"/>
      <c r="AM174" s="393"/>
      <c r="AO174" s="392"/>
      <c r="AP174" s="393"/>
    </row>
    <row r="175" spans="1:42" s="24" customFormat="1" ht="18" customHeight="1" x14ac:dyDescent="0.3">
      <c r="A175" s="63"/>
      <c r="B175" s="63"/>
      <c r="C175" s="813"/>
      <c r="D175" s="814"/>
      <c r="E175" s="814"/>
      <c r="F175" s="815"/>
      <c r="G175" s="25"/>
      <c r="H175" s="819"/>
      <c r="I175" s="820"/>
      <c r="J175" s="820"/>
      <c r="K175" s="820"/>
      <c r="L175" s="820"/>
      <c r="M175" s="820"/>
      <c r="N175" s="820"/>
      <c r="O175" s="821"/>
      <c r="Q175" s="392"/>
      <c r="R175" s="393"/>
      <c r="T175" s="392"/>
      <c r="U175" s="393"/>
      <c r="W175" s="392"/>
      <c r="X175" s="393"/>
      <c r="Z175" s="392"/>
      <c r="AA175" s="393"/>
      <c r="AC175" s="392"/>
      <c r="AD175" s="393"/>
      <c r="AF175" s="392"/>
      <c r="AG175" s="393"/>
      <c r="AI175" s="392"/>
      <c r="AJ175" s="393"/>
      <c r="AL175" s="392"/>
      <c r="AM175" s="393"/>
      <c r="AO175" s="392"/>
      <c r="AP175" s="393"/>
    </row>
    <row r="176" spans="1:42" s="24" customFormat="1" ht="12" customHeight="1" x14ac:dyDescent="0.3">
      <c r="A176" s="63"/>
      <c r="B176" s="63"/>
      <c r="C176" s="390"/>
      <c r="D176" s="391"/>
      <c r="E176" s="391"/>
      <c r="F176" s="41"/>
      <c r="G176" s="25"/>
      <c r="I176" s="25"/>
      <c r="J176" s="392"/>
      <c r="K176" s="26"/>
      <c r="L176" s="25"/>
      <c r="N176" s="392"/>
      <c r="O176" s="393"/>
      <c r="Q176" s="392"/>
      <c r="R176" s="393"/>
      <c r="T176" s="392"/>
      <c r="U176" s="393"/>
      <c r="W176" s="392"/>
      <c r="X176" s="393"/>
      <c r="Z176" s="392"/>
      <c r="AA176" s="393"/>
      <c r="AC176" s="392"/>
      <c r="AD176" s="393"/>
      <c r="AF176" s="392"/>
      <c r="AG176" s="393"/>
      <c r="AI176" s="392"/>
      <c r="AJ176" s="393"/>
      <c r="AL176" s="392"/>
      <c r="AM176" s="393"/>
      <c r="AO176" s="392"/>
      <c r="AP176" s="393"/>
    </row>
    <row r="177" spans="1:42" s="24" customFormat="1" ht="12" customHeight="1" x14ac:dyDescent="0.3">
      <c r="A177" s="63"/>
      <c r="B177" s="63"/>
      <c r="C177" s="390"/>
      <c r="D177" s="391"/>
      <c r="E177" s="391"/>
      <c r="F177" s="41"/>
      <c r="G177" s="25"/>
      <c r="I177" s="25"/>
      <c r="J177" s="392"/>
      <c r="K177" s="26"/>
      <c r="L177" s="25"/>
      <c r="N177" s="392"/>
      <c r="O177" s="393"/>
      <c r="Q177" s="392"/>
      <c r="R177" s="393"/>
      <c r="T177" s="392"/>
      <c r="U177" s="393"/>
      <c r="W177" s="392"/>
      <c r="X177" s="393"/>
      <c r="Z177" s="392"/>
      <c r="AA177" s="393"/>
      <c r="AC177" s="392"/>
      <c r="AD177" s="393"/>
      <c r="AF177" s="392"/>
      <c r="AG177" s="393"/>
      <c r="AI177" s="392"/>
      <c r="AJ177" s="393"/>
      <c r="AL177" s="392"/>
      <c r="AM177" s="393"/>
      <c r="AO177" s="392"/>
      <c r="AP177" s="393"/>
    </row>
    <row r="178" spans="1:42" s="24" customFormat="1" ht="12" customHeight="1" x14ac:dyDescent="0.3">
      <c r="A178" s="63"/>
      <c r="B178" s="63"/>
      <c r="C178" s="390"/>
      <c r="D178" s="391"/>
      <c r="E178" s="391"/>
      <c r="F178" s="41"/>
      <c r="G178" s="25"/>
      <c r="I178" s="25"/>
      <c r="J178" s="392"/>
      <c r="K178" s="26"/>
      <c r="L178" s="25"/>
      <c r="N178" s="392"/>
      <c r="O178" s="393"/>
      <c r="Q178" s="392"/>
      <c r="R178" s="393"/>
      <c r="T178" s="392"/>
      <c r="U178" s="393"/>
      <c r="W178" s="392"/>
      <c r="X178" s="393"/>
      <c r="Z178" s="392"/>
      <c r="AA178" s="393"/>
      <c r="AC178" s="392"/>
      <c r="AD178" s="393"/>
      <c r="AF178" s="392"/>
      <c r="AG178" s="393"/>
      <c r="AI178" s="392"/>
      <c r="AJ178" s="393"/>
      <c r="AL178" s="392"/>
      <c r="AM178" s="393"/>
      <c r="AO178" s="392"/>
      <c r="AP178" s="393"/>
    </row>
    <row r="179" spans="1:42" s="24" customFormat="1" ht="12" customHeight="1" x14ac:dyDescent="0.3">
      <c r="A179" s="63"/>
      <c r="B179" s="63"/>
      <c r="C179" s="390"/>
      <c r="D179" s="391"/>
      <c r="E179" s="391"/>
      <c r="F179" s="41"/>
      <c r="G179" s="25"/>
      <c r="I179" s="25"/>
      <c r="J179" s="392"/>
      <c r="K179" s="26"/>
      <c r="L179" s="25"/>
      <c r="N179" s="392"/>
      <c r="O179" s="393"/>
      <c r="Q179" s="392"/>
      <c r="R179" s="393"/>
      <c r="T179" s="392"/>
      <c r="U179" s="393"/>
      <c r="W179" s="392"/>
      <c r="X179" s="393"/>
      <c r="Z179" s="392"/>
      <c r="AA179" s="393"/>
      <c r="AC179" s="392"/>
      <c r="AD179" s="393"/>
      <c r="AF179" s="392"/>
      <c r="AG179" s="393"/>
      <c r="AI179" s="392"/>
      <c r="AJ179" s="393"/>
      <c r="AL179" s="392"/>
      <c r="AM179" s="393"/>
      <c r="AO179" s="392"/>
      <c r="AP179" s="393"/>
    </row>
    <row r="180" spans="1:42" s="24" customFormat="1" ht="12" customHeight="1" x14ac:dyDescent="0.3">
      <c r="A180" s="63"/>
      <c r="B180" s="63"/>
      <c r="C180" s="390"/>
      <c r="D180" s="391"/>
      <c r="E180" s="391"/>
      <c r="F180" s="41"/>
      <c r="G180" s="25"/>
      <c r="I180" s="25"/>
      <c r="J180" s="392"/>
      <c r="K180" s="26"/>
      <c r="L180" s="25"/>
      <c r="N180" s="392"/>
      <c r="O180" s="393"/>
      <c r="Q180" s="392"/>
      <c r="R180" s="393"/>
      <c r="T180" s="392"/>
      <c r="U180" s="393"/>
      <c r="W180" s="392"/>
      <c r="X180" s="393"/>
      <c r="Z180" s="392"/>
      <c r="AA180" s="393"/>
      <c r="AC180" s="392"/>
      <c r="AD180" s="393"/>
      <c r="AF180" s="392"/>
      <c r="AG180" s="393"/>
      <c r="AI180" s="392"/>
      <c r="AJ180" s="393"/>
      <c r="AL180" s="392"/>
      <c r="AM180" s="393"/>
      <c r="AO180" s="392"/>
      <c r="AP180" s="393"/>
    </row>
    <row r="181" spans="1:42" s="24" customFormat="1" ht="12" customHeight="1" x14ac:dyDescent="0.3">
      <c r="A181" s="63"/>
      <c r="B181" s="63"/>
      <c r="C181" s="390"/>
      <c r="D181" s="391"/>
      <c r="E181" s="391"/>
      <c r="F181" s="41"/>
      <c r="G181" s="25"/>
      <c r="I181" s="25"/>
      <c r="J181" s="392"/>
      <c r="K181" s="26"/>
      <c r="L181" s="25"/>
      <c r="N181" s="392"/>
      <c r="O181" s="393"/>
      <c r="Q181" s="392"/>
      <c r="R181" s="393"/>
      <c r="T181" s="392"/>
      <c r="U181" s="393"/>
      <c r="W181" s="392"/>
      <c r="X181" s="393"/>
      <c r="Z181" s="392"/>
      <c r="AA181" s="393"/>
      <c r="AC181" s="392"/>
      <c r="AD181" s="393"/>
      <c r="AF181" s="392"/>
      <c r="AG181" s="393"/>
      <c r="AI181" s="392"/>
      <c r="AJ181" s="393"/>
      <c r="AL181" s="392"/>
      <c r="AM181" s="393"/>
      <c r="AO181" s="392"/>
      <c r="AP181" s="393"/>
    </row>
    <row r="182" spans="1:42" s="24" customFormat="1" ht="12" customHeight="1" x14ac:dyDescent="0.3">
      <c r="A182" s="63"/>
      <c r="B182" s="63"/>
      <c r="C182" s="390"/>
      <c r="D182" s="391"/>
      <c r="E182" s="391"/>
      <c r="F182" s="41"/>
      <c r="G182" s="25"/>
      <c r="I182" s="25"/>
      <c r="J182" s="392"/>
      <c r="K182" s="26"/>
      <c r="L182" s="25"/>
      <c r="N182" s="392"/>
      <c r="O182" s="393"/>
      <c r="Q182" s="392"/>
      <c r="R182" s="393"/>
      <c r="T182" s="392"/>
      <c r="U182" s="393"/>
      <c r="W182" s="392"/>
      <c r="X182" s="393"/>
      <c r="Z182" s="392"/>
      <c r="AA182" s="393"/>
      <c r="AC182" s="392"/>
      <c r="AD182" s="393"/>
      <c r="AF182" s="392"/>
      <c r="AG182" s="393"/>
      <c r="AI182" s="392"/>
      <c r="AJ182" s="393"/>
      <c r="AL182" s="392"/>
      <c r="AM182" s="393"/>
      <c r="AO182" s="392"/>
      <c r="AP182" s="393"/>
    </row>
    <row r="183" spans="1:42" s="24" customFormat="1" ht="12" customHeight="1" x14ac:dyDescent="0.3">
      <c r="A183" s="63"/>
      <c r="B183" s="63"/>
      <c r="C183" s="390"/>
      <c r="D183" s="391"/>
      <c r="E183" s="391"/>
      <c r="F183" s="41"/>
      <c r="G183" s="25"/>
      <c r="I183" s="25"/>
      <c r="J183" s="392"/>
      <c r="K183" s="26"/>
      <c r="L183" s="25"/>
      <c r="N183" s="392"/>
      <c r="O183" s="393"/>
      <c r="Q183" s="392"/>
      <c r="R183" s="393"/>
      <c r="T183" s="392"/>
      <c r="U183" s="393"/>
      <c r="W183" s="392"/>
      <c r="X183" s="393"/>
      <c r="Z183" s="392"/>
      <c r="AA183" s="393"/>
      <c r="AC183" s="392"/>
      <c r="AD183" s="393"/>
      <c r="AF183" s="392"/>
      <c r="AG183" s="393"/>
      <c r="AI183" s="392"/>
      <c r="AJ183" s="393"/>
      <c r="AL183" s="392"/>
      <c r="AM183" s="393"/>
      <c r="AO183" s="392"/>
      <c r="AP183" s="393"/>
    </row>
    <row r="184" spans="1:42" x14ac:dyDescent="0.25">
      <c r="A184" s="394"/>
      <c r="B184" s="394"/>
    </row>
    <row r="185" spans="1:42" s="24" customFormat="1" x14ac:dyDescent="0.25">
      <c r="A185" s="63"/>
      <c r="B185" s="63"/>
      <c r="C185" s="423"/>
      <c r="D185" s="343"/>
      <c r="E185" s="25"/>
      <c r="F185" s="25"/>
      <c r="G185" s="25"/>
      <c r="H185" s="25"/>
      <c r="I185" s="25"/>
      <c r="J185" s="25"/>
      <c r="K185" s="26"/>
      <c r="L185" s="25"/>
      <c r="M185" s="25"/>
      <c r="N185" s="714"/>
      <c r="O185" s="25"/>
      <c r="Q185" s="27"/>
      <c r="R185" s="366"/>
      <c r="T185" s="27"/>
      <c r="W185" s="27"/>
      <c r="Z185" s="27"/>
      <c r="AC185" s="28"/>
      <c r="AF185" s="28"/>
      <c r="AI185" s="28"/>
      <c r="AL185" s="28"/>
      <c r="AO185" s="28"/>
    </row>
    <row r="186" spans="1:42" ht="5.0999999999999996" customHeight="1" x14ac:dyDescent="0.25">
      <c r="A186" s="394"/>
      <c r="B186" s="394"/>
      <c r="H186" s="16"/>
      <c r="M186" s="15"/>
      <c r="N186" s="424"/>
      <c r="O186" s="15"/>
    </row>
    <row r="187" spans="1:42" x14ac:dyDescent="0.25">
      <c r="A187" s="394"/>
      <c r="B187" s="394"/>
      <c r="H187" s="425"/>
    </row>
    <row r="188" spans="1:42" x14ac:dyDescent="0.25">
      <c r="H188" s="342"/>
    </row>
    <row r="189" spans="1:42" x14ac:dyDescent="0.25">
      <c r="A189" s="394"/>
      <c r="B189" s="394"/>
      <c r="J189" s="12"/>
      <c r="O189" s="426"/>
    </row>
    <row r="190" spans="1:42" x14ac:dyDescent="0.25">
      <c r="A190" s="394"/>
      <c r="B190" s="394"/>
      <c r="J190" s="12"/>
      <c r="O190" s="426"/>
    </row>
    <row r="191" spans="1:42" x14ac:dyDescent="0.25">
      <c r="J191" s="12"/>
    </row>
    <row r="192" spans="1:42" x14ac:dyDescent="0.25">
      <c r="A192" s="394"/>
      <c r="B192" s="394"/>
      <c r="J192" s="12"/>
    </row>
    <row r="193" spans="1:10" x14ac:dyDescent="0.25">
      <c r="A193" s="394"/>
      <c r="B193" s="394"/>
      <c r="J193" s="12"/>
    </row>
    <row r="194" spans="1:10" x14ac:dyDescent="0.25">
      <c r="J194" s="12"/>
    </row>
    <row r="195" spans="1:10" x14ac:dyDescent="0.25">
      <c r="J195" s="12"/>
    </row>
  </sheetData>
  <sheetProtection algorithmName="SHA-512" hashValue="uwByDOvmtCjiECyuxezGRhvSosdHE5SYDzFUKWUNP91U9icaEe5b7hT0bj9qV9F904x2Nom0IgSaWfU4T72+LQ==" saltValue="x6imZEqDCDRNo1+KM6b6NA==" spinCount="100000" sheet="1" selectLockedCells="1"/>
  <protectedRanges>
    <protectedRange sqref="N15:N26 AC23:AC26 AF23:AF26 AL23:AL26 AI23:AI26 AO23:AO26 Q23:Q26 T23:T26 W23:W26 Z23:Z26" name="Bereich1"/>
  </protectedRanges>
  <mergeCells count="61">
    <mergeCell ref="Y7:AA7"/>
    <mergeCell ref="C11:E11"/>
    <mergeCell ref="E140:F140"/>
    <mergeCell ref="E155:F155"/>
    <mergeCell ref="V11:X11"/>
    <mergeCell ref="V9:X9"/>
    <mergeCell ref="M9:O9"/>
    <mergeCell ref="E128:F128"/>
    <mergeCell ref="E108:F108"/>
    <mergeCell ref="E109:F109"/>
    <mergeCell ref="E110:F110"/>
    <mergeCell ref="E112:F112"/>
    <mergeCell ref="C13:F13"/>
    <mergeCell ref="R35:R36"/>
    <mergeCell ref="H9:K9"/>
    <mergeCell ref="Y11:AA11"/>
    <mergeCell ref="P9:R9"/>
    <mergeCell ref="S9:U9"/>
    <mergeCell ref="P11:R11"/>
    <mergeCell ref="X35:X36"/>
    <mergeCell ref="Y35:Y36"/>
    <mergeCell ref="AE9:AG9"/>
    <mergeCell ref="S11:U11"/>
    <mergeCell ref="AD35:AD36"/>
    <mergeCell ref="AB9:AD9"/>
    <mergeCell ref="AB11:AD11"/>
    <mergeCell ref="AA35:AA36"/>
    <mergeCell ref="AE11:AG11"/>
    <mergeCell ref="AE35:AE36"/>
    <mergeCell ref="AG35:AG36"/>
    <mergeCell ref="Y9:AA9"/>
    <mergeCell ref="AN9:AP9"/>
    <mergeCell ref="AN11:AP11"/>
    <mergeCell ref="AJ35:AJ36"/>
    <mergeCell ref="AN35:AN36"/>
    <mergeCell ref="AP35:AP36"/>
    <mergeCell ref="AK9:AM9"/>
    <mergeCell ref="AK11:AM11"/>
    <mergeCell ref="AK35:AK36"/>
    <mergeCell ref="AM35:AM36"/>
    <mergeCell ref="AH9:AJ9"/>
    <mergeCell ref="AH11:AJ11"/>
    <mergeCell ref="AH35:AH36"/>
    <mergeCell ref="C174:F175"/>
    <mergeCell ref="H174:O175"/>
    <mergeCell ref="Q171:U172"/>
    <mergeCell ref="S35:S36"/>
    <mergeCell ref="U35:U36"/>
    <mergeCell ref="M35:M36"/>
    <mergeCell ref="O35:O36"/>
    <mergeCell ref="P35:P36"/>
    <mergeCell ref="C171:F172"/>
    <mergeCell ref="H171:O172"/>
    <mergeCell ref="M11:O11"/>
    <mergeCell ref="V35:V36"/>
    <mergeCell ref="H11:K11"/>
    <mergeCell ref="AB35:AB36"/>
    <mergeCell ref="A33:A56"/>
    <mergeCell ref="B43:B56"/>
    <mergeCell ref="B34:B37"/>
    <mergeCell ref="B38:B42"/>
  </mergeCells>
  <phoneticPr fontId="16" type="noConversion"/>
  <printOptions horizontalCentered="1"/>
  <pageMargins left="0.51181102362204722" right="0.31496062992125984" top="0.78740157480314965" bottom="0.78740157480314965" header="0.31496062992125984" footer="0.31496062992125984"/>
  <pageSetup paperSize="8" scale="58" fitToWidth="2" orientation="portrait" horizontalDpi="1200" r:id="rId1"/>
  <headerFooter>
    <oddFooter>&amp;LB1 19 1187 Umbau und Sanierung MFH Eisenbahnweg 7, 4058 Basel: GP-Ausschreibung - Teil 7_Honorarkalkulation&amp;R&amp;12&amp;K000000Seite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Zusammenstellung Honorar + NK</vt:lpstr>
      <vt:lpstr>Honorarangebot samt Nebenkosten</vt:lpstr>
      <vt:lpstr>'Honorarangebot samt Nebenkosten'!Druckbereich</vt:lpstr>
      <vt:lpstr>'Zusammenstellung Honorar + NK'!Druckbereich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Erwin Kreiter</dc:creator>
  <cp:lastModifiedBy>Erwin Kreiter</cp:lastModifiedBy>
  <cp:lastPrinted>2019-12-09T14:34:30Z</cp:lastPrinted>
  <dcterms:created xsi:type="dcterms:W3CDTF">2015-07-27T07:06:38Z</dcterms:created>
  <dcterms:modified xsi:type="dcterms:W3CDTF">2019-12-16T09:11:04Z</dcterms:modified>
</cp:coreProperties>
</file>